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-120" yWindow="-120" windowWidth="29040" windowHeight="15840" activeTab="3"/>
  </bookViews>
  <sheets>
    <sheet name="1-жадвал" sheetId="1" r:id="rId1"/>
    <sheet name="2-жадвал" sheetId="2" r:id="rId2"/>
    <sheet name="3-жадвал" sheetId="4" r:id="rId3"/>
    <sheet name="4-жадвал" sheetId="7" r:id="rId4"/>
  </sheets>
  <definedNames>
    <definedName name="_xlnm._FilterDatabase" localSheetId="2" hidden="1">'3-жадвал'!$A$8:$K$24</definedName>
    <definedName name="_xlnm._FilterDatabase" localSheetId="3" hidden="1">'4-жадвал'!$A$23:$N$24</definedName>
    <definedName name="OLE_LINK1" localSheetId="2">'3-жадвал'!$B$8</definedName>
    <definedName name="OLE_LINK1" localSheetId="3">'4-жадвал'!$B$23</definedName>
    <definedName name="_xlnm.Print_Area" localSheetId="0">'1-жадвал'!$A$1:$F$22</definedName>
    <definedName name="_xlnm.Print_Area" localSheetId="1">'2-жадвал'!$A$1:$F$17</definedName>
    <definedName name="_xlnm.Print_Area" localSheetId="2">'3-жадвал'!$A$1:$J$15</definedName>
    <definedName name="_xlnm.Print_Area" localSheetId="3">'4-жадвал'!$A$1:$M$24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19" i="1" l="1"/>
  <c r="M11" i="7"/>
  <c r="M12" i="7"/>
  <c r="M13" i="7"/>
  <c r="M14" i="7"/>
  <c r="M15" i="7"/>
  <c r="M16" i="7"/>
  <c r="M17" i="7"/>
  <c r="M18" i="7"/>
  <c r="M19" i="7"/>
  <c r="M20" i="7"/>
  <c r="M21" i="7"/>
  <c r="M22" i="7"/>
  <c r="M23" i="7"/>
  <c r="F17" i="1" l="1"/>
  <c r="D15" i="4" l="1"/>
  <c r="H15" i="4" s="1"/>
  <c r="F15" i="4"/>
  <c r="H14" i="4"/>
  <c r="H13" i="4"/>
  <c r="H12" i="4"/>
  <c r="H11" i="4"/>
  <c r="F9" i="4"/>
  <c r="D9" i="4" l="1"/>
  <c r="K24" i="7" l="1"/>
  <c r="L24" i="7"/>
  <c r="J24" i="7"/>
  <c r="I24" i="7"/>
  <c r="M10" i="7"/>
  <c r="M24" i="7" l="1"/>
  <c r="H9" i="4"/>
  <c r="H10" i="4"/>
  <c r="H8" i="4"/>
  <c r="I10" i="4" l="1"/>
  <c r="G15" i="4" l="1"/>
  <c r="E15" i="4"/>
  <c r="I9" i="4"/>
  <c r="I8" i="4"/>
  <c r="I15" i="4" l="1"/>
  <c r="E17" i="2" l="1"/>
  <c r="F17" i="2" l="1"/>
  <c r="C17" i="2"/>
</calcChain>
</file>

<file path=xl/sharedStrings.xml><?xml version="1.0" encoding="utf-8"?>
<sst xmlns="http://schemas.openxmlformats.org/spreadsheetml/2006/main" count="160" uniqueCount="141">
  <si>
    <t>Т/р</t>
  </si>
  <si>
    <t>Кўрсаткич номи</t>
  </si>
  <si>
    <t>1.</t>
  </si>
  <si>
    <t>Йил бошига қолдиқ</t>
  </si>
  <si>
    <t>2.</t>
  </si>
  <si>
    <t>Фуқаролар ташаббуси жамғармасига ўтказилган маблағлар*</t>
  </si>
  <si>
    <t>3.</t>
  </si>
  <si>
    <t>3.1.</t>
  </si>
  <si>
    <t>Тадбирларни амалга ошираётган пудратчи ташкилотларга бажарилган ишлар учун тўланган маблағлар</t>
  </si>
  <si>
    <t>3.2.</t>
  </si>
  <si>
    <t>Тадбирларни молиялаштиришга ажратилган, бироқ пудратчи ташкилотларга тўлаб берилмаган қолдиқ маблағлар</t>
  </si>
  <si>
    <t>4.</t>
  </si>
  <si>
    <t>Фуқаролар ташаббуси жамғармасидаги қолдиқ маблағлар</t>
  </si>
  <si>
    <t>Бажарилган тадбирлар номи</t>
  </si>
  <si>
    <t>Молиялаштирилган таклифлар сони</t>
  </si>
  <si>
    <t>кўрсаткичлар</t>
  </si>
  <si>
    <t>ўлчов бирлиги</t>
  </si>
  <si>
    <t>миқдори</t>
  </si>
  <si>
    <t>Ҳудудий ички йўллар</t>
  </si>
  <si>
    <t>умумий узунлиги</t>
  </si>
  <si>
    <t>Умумтаълим мактабларини таъмирлаш ва жиҳозлаш</t>
  </si>
  <si>
    <t>сони</t>
  </si>
  <si>
    <t>Мактабгача таълим муассасаларини таъмирлаш ва жиҳозлаш</t>
  </si>
  <si>
    <t>Соғлиқни сақлаш муассасаларини таъмирлаш ва жиҳозлаш</t>
  </si>
  <si>
    <t>5.</t>
  </si>
  <si>
    <t>Бошқа ижтимоий соҳа муассасаларини таъмирлаш ва жиҳозлаш</t>
  </si>
  <si>
    <t>6.</t>
  </si>
  <si>
    <t>Ичимлик суви таъминотини яхшилаш</t>
  </si>
  <si>
    <t>7.</t>
  </si>
  <si>
    <t>Кўча чироқларини ўрнатиш</t>
  </si>
  <si>
    <t>чироқлар сони</t>
  </si>
  <si>
    <t>8.</t>
  </si>
  <si>
    <t>Ободонлаштириш ва кўкаламзорлаштириш</t>
  </si>
  <si>
    <t>тадбирлар сони</t>
  </si>
  <si>
    <t>9.</t>
  </si>
  <si>
    <t>Бошқа тадбирлар</t>
  </si>
  <si>
    <t>Х</t>
  </si>
  <si>
    <t>2-жадвал</t>
  </si>
  <si>
    <t>МАЪЛУМОТ</t>
  </si>
  <si>
    <t>Тадбирнинг хос рақами (ID)</t>
  </si>
  <si>
    <t>Жами тўпланган овозлар сони</t>
  </si>
  <si>
    <t>шундан</t>
  </si>
  <si>
    <t>Тадбирнинг қисқача мазмуни (соҳаси)</t>
  </si>
  <si>
    <t>Тадбирнинг молиялаштирилиши (минг сўм)</t>
  </si>
  <si>
    <t>онлайн овозлар</t>
  </si>
  <si>
    <t>офлайн овозлар</t>
  </si>
  <si>
    <t>SMS орқали</t>
  </si>
  <si>
    <t>Тадбирни молиялаштириш учун очилган ҳисобварақ</t>
  </si>
  <si>
    <t>Тадбирнинг фуқаро томонидан киритилган дастлабки қиймати</t>
  </si>
  <si>
    <t>Ажратилган маблағлар</t>
  </si>
  <si>
    <t>Бажарилган ишлар учун тўлаб берилган маблағлар</t>
  </si>
  <si>
    <t>Қолдиқ маблағлар</t>
  </si>
  <si>
    <t>Жами:</t>
  </si>
  <si>
    <t xml:space="preserve">Бюджет жараёнининг очиқлигини таъминлаш мақсадида расмий веб-сайтларда маълумотларни жойлаштириш тартиби тўғрисидаги низомга
16-ИЛОВА </t>
  </si>
  <si>
    <t xml:space="preserve">                                                1-жадвал</t>
  </si>
  <si>
    <t>М А Ъ Л У М  О Т</t>
  </si>
  <si>
    <t>Жами</t>
  </si>
  <si>
    <t>2-илова</t>
  </si>
  <si>
    <t>сарфланадиган маблағлар</t>
  </si>
  <si>
    <t>Тадбирни амалга оширишнинг дастлабки қиймати*</t>
  </si>
  <si>
    <t>Учтепа тумани</t>
  </si>
  <si>
    <t xml:space="preserve">Учтепа туман </t>
  </si>
  <si>
    <t>Сумма
(млн сўм)</t>
  </si>
  <si>
    <t>даромадларнинг ҳисобот чораклари якунлари бўйича аниқланадиган прогноздан ошириб бажарилган қисми</t>
  </si>
  <si>
    <t>1-илова</t>
  </si>
  <si>
    <t>Фуқаролар ташаббуси жамғармаси маблағларини шакллантириш манбалари</t>
  </si>
  <si>
    <t>Фуқаролар ташаббуси жамғармасига йўналтирилиши лозим бўлган маблағлар</t>
  </si>
  <si>
    <t>Фуқаролар ташаббуси жамғармасига ҳақиқатда ўтказилган маблағлар</t>
  </si>
  <si>
    <t>Фарқи</t>
  </si>
  <si>
    <t>Изоҳ</t>
  </si>
  <si>
    <t>1-чорак</t>
  </si>
  <si>
    <t>2-чорак</t>
  </si>
  <si>
    <t>3-чорак</t>
  </si>
  <si>
    <t>4-чорак</t>
  </si>
  <si>
    <t>Туман (шаҳар) бюджетининг тасдиқланган умумий харажатларининг 
5 фоиз қисми миқдорида ажратиладиган маблағлар</t>
  </si>
  <si>
    <t>Туман (шаҳар) бюджетининг қўшимча манбаларининг 30 фоизи миқдорида ажратиладиган маблағлар</t>
  </si>
  <si>
    <t>2.1.</t>
  </si>
  <si>
    <t>Шу жумладан</t>
  </si>
  <si>
    <t>эркин қолдиқ маблағлари</t>
  </si>
  <si>
    <t>2.2.</t>
  </si>
  <si>
    <t>Жами ажратиладиган маблағлар</t>
  </si>
  <si>
    <t>бюджетдан адратиладиган маблағлар камайтирилиши натижасида бўшаб қолган маблағлар</t>
  </si>
  <si>
    <t xml:space="preserve">1-илова </t>
  </si>
  <si>
    <t xml:space="preserve">2-илова </t>
  </si>
  <si>
    <t>3-илова</t>
  </si>
  <si>
    <t>1.1-илова</t>
  </si>
  <si>
    <t>0010904001</t>
  </si>
  <si>
    <t>0011750001</t>
  </si>
  <si>
    <t>00152457001</t>
  </si>
  <si>
    <t>0017957001</t>
  </si>
  <si>
    <t>00150900001</t>
  </si>
  <si>
    <t>00145258001</t>
  </si>
  <si>
    <t>00138330001</t>
  </si>
  <si>
    <t>00149067001</t>
  </si>
  <si>
    <t>00145975001</t>
  </si>
  <si>
    <t>00140575001</t>
  </si>
  <si>
    <t>00111908001</t>
  </si>
  <si>
    <t>00115758001</t>
  </si>
  <si>
    <t>00144214001</t>
  </si>
  <si>
    <t>00155014001</t>
  </si>
  <si>
    <t>Тошкент шаҳар тез тиббий ёрдам клиник шифохонасига замонавий юқори технологик ва сифатли тиббий ёрдам кўрсатиш учун жуда зарур бўлган тиббий жиҳозлар харид қилиш.</t>
  </si>
  <si>
    <t>194-сонли умумтаълим мактаби биносининг пол қисмини капитал таъмирлаш.</t>
  </si>
  <si>
    <t>4-сонли умумтаълим мактаби том қисмини таъмирлаш.</t>
  </si>
  <si>
    <t>109-сонли умумтаълим мактабини таъмирлаш ва панжараларни янгилаш.</t>
  </si>
  <si>
    <t>236-сонли умумтаълим мактаби том қисмини таъмирлаш.</t>
  </si>
  <si>
    <t>23-сонли оилавий поликлиника учун қуёш панеллари харид қилиш.</t>
  </si>
  <si>
    <t>203-сонли умумтаълим мактаби очиқ спорт майдони қуриш ва таъмирлаш.</t>
  </si>
  <si>
    <t>14-сонли умумтаълим мактабни 3Д моделлаштириш ва робототехника синф хонаcини жихозлаш.</t>
  </si>
  <si>
    <t>81-сонли умумтаълим мактабига 5 дона электрон доска ҳамда 30 дона компьютер тўпламлари харид қилиш.</t>
  </si>
  <si>
    <t>Фарход МФЙга қарашли ҳудудларига кузатув камераларини ўрнатиш.</t>
  </si>
  <si>
    <t>Учтепа болалар стоматология поликлиникасига замонавий русумдаги кампиютер олиш.</t>
  </si>
  <si>
    <t>38-сонли умумтаълим мактаби спорт майдонини таъмирлаш.</t>
  </si>
  <si>
    <t xml:space="preserve">129-сонли умумтаълим мактаб том қисмини ва чакки ўтган барча хоналарни таъмирлаш. </t>
  </si>
  <si>
    <t>283-сонли умумтаълим мактаб ташқи деворини таъмирлаш.</t>
  </si>
  <si>
    <t>401722860262627073102054003</t>
  </si>
  <si>
    <t>401722860262627092100072005</t>
  </si>
  <si>
    <t>401722860262627092100072006</t>
  </si>
  <si>
    <t>401722860262627092100072007</t>
  </si>
  <si>
    <t>401722860262627092100072008</t>
  </si>
  <si>
    <t>401722860262627072120054006</t>
  </si>
  <si>
    <t>401722860262627092100072009</t>
  </si>
  <si>
    <t>401722860262627092100072001</t>
  </si>
  <si>
    <t>401722860262627092100072003</t>
  </si>
  <si>
    <t>401722860262627011906259002</t>
  </si>
  <si>
    <t>401722860262627072201054002</t>
  </si>
  <si>
    <t>401722860262627092100072010</t>
  </si>
  <si>
    <t>401722860262627092100072011</t>
  </si>
  <si>
    <t>401722860262627092100072012</t>
  </si>
  <si>
    <t>2022 йилда иқтсод қилинган маблағ</t>
  </si>
  <si>
    <t>Жамоатчилик фикри асосида шакллантирилган (ғолиб деб топилган) тадбирларни молиялаштириш учун йўналтирилган маблағлар (2023 йил 1 мавсумда)</t>
  </si>
  <si>
    <t>Иқтисод қилинган маблағ (ФТЖга тикланган қисми)</t>
  </si>
  <si>
    <t>Тошкент шаҳар хокимининг 2023 йил 17 мартдаги 202-14-0-Қ/23-сонли қарорига асосан</t>
  </si>
  <si>
    <t>2.3.</t>
  </si>
  <si>
    <t>2.4.</t>
  </si>
  <si>
    <t>2.5.</t>
  </si>
  <si>
    <t>3.3.</t>
  </si>
  <si>
    <t>Учтепа тумани 2023 йил 1-мавсуми ва 2-мавсумида "Ташаббусли бюджетлаштириш" натижалари бўйича</t>
  </si>
  <si>
    <t>05.10.2023 йил холатига</t>
  </si>
  <si>
    <t>Учтепа тумани 2023 йил 1-мавсуми ва 2-мавсумда "Ташаббусли бюджетлаштириш" натижалари бўйича</t>
  </si>
  <si>
    <t>Учтепа туманида 2023 йил 1-мавсуми ва 2-мавсумда Фуқаролар ташаббуси жамғармаси маблағларини шакллантирилиши юзасидан</t>
  </si>
  <si>
    <t>Учтепа тумани 2023 йил 1-мавсуми ва 2-мавсумда  "Фуқаролар ташаббуси жамғармаси"дан жамоатчилик фикри асосида шакллантирилган (ғолиб деб топилган) тадбирларни молиялаштириш учун йўналтирилган маблағлар юзасидан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</si>
</sst>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3" formatCode="_-* #,##0.00\ _₽_-;\-* #,##0.00\ _₽_-;_-* &quot;-&quot;??\ _₽_-;_-@_-"/>
    <numFmt numFmtId="164" formatCode="#,##0_ ;[Red]\-#,##0\ "/>
    <numFmt numFmtId="165" formatCode="#,##0.0"/>
    <numFmt numFmtId="166" formatCode="#,##0.0_ ;[Red]\-#,##0.0\ "/>
    <numFmt numFmtId="167" formatCode="_-* #,##0_-;\-* #,##0_-;_-* &quot;-&quot;??_-;_-@_-"/>
  </numFmts>
  <fonts count="27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8"/>
      <name val="Times New Roman"/>
      <family val="1"/>
      <charset val="204"/>
    </font>
    <font>
      <sz val="11"/>
      <name val="Times New Roman"/>
      <family val="1"/>
      <charset val="204"/>
    </font>
    <font>
      <b/>
      <sz val="8"/>
      <name val="Times New Roman"/>
      <family val="1"/>
      <charset val="204"/>
    </font>
    <font>
      <sz val="8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b/>
      <u/>
      <sz val="11"/>
      <name val="Times New Roman"/>
      <family val="1"/>
      <charset val="204"/>
    </font>
    <font>
      <i/>
      <sz val="11"/>
      <name val="Times New Roman"/>
      <family val="1"/>
      <charset val="204"/>
    </font>
    <font>
      <b/>
      <sz val="14"/>
      <name val="Times New Roman"/>
      <family val="1"/>
      <charset val="204"/>
    </font>
    <font>
      <i/>
      <sz val="16"/>
      <name val="Times New Roman"/>
      <family val="1"/>
      <charset val="204"/>
    </font>
    <font>
      <b/>
      <u/>
      <sz val="14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6"/>
      <color theme="1"/>
      <name val="Times New Roman"/>
      <family val="1"/>
      <charset val="204"/>
    </font>
    <font>
      <b/>
      <sz val="20"/>
      <color theme="1"/>
      <name val="Times New Roman"/>
      <family val="1"/>
      <charset val="204"/>
    </font>
    <font>
      <sz val="20"/>
      <color theme="1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b/>
      <u/>
      <sz val="16"/>
      <color theme="1"/>
      <name val="Times New Roman"/>
      <family val="1"/>
      <charset val="204"/>
    </font>
    <font>
      <i/>
      <sz val="18"/>
      <color theme="1"/>
      <name val="Times New Roman"/>
      <family val="1"/>
      <charset val="204"/>
    </font>
    <font>
      <sz val="14"/>
      <name val="Times New Roman"/>
      <family val="1"/>
      <charset val="204"/>
    </font>
    <font>
      <b/>
      <sz val="18"/>
      <color theme="1"/>
      <name val="Times New Roman"/>
      <family val="1"/>
      <charset val="204"/>
    </font>
    <font>
      <b/>
      <i/>
      <sz val="16"/>
      <name val="Times New Roman"/>
      <family val="1"/>
      <charset val="204"/>
    </font>
  </fonts>
  <fills count="11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11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4">
    <xf numFmtId="0" fontId="0" fillId="0" borderId="0"/>
    <xf numFmtId="0" fontId="1" fillId="0" borderId="0" applyNumberFormat="0" applyFill="0" applyBorder="0" applyAlignment="0" applyProtection="0"/>
    <xf numFmtId="43" fontId="17" fillId="0" borderId="0" applyFont="0" applyFill="0" applyBorder="0" applyAlignment="0" applyProtection="0"/>
    <xf numFmtId="0" fontId="17" fillId="0" borderId="0"/>
  </cellStyleXfs>
  <cellXfs count="130">
    <xf numFmtId="0" fontId="0" fillId="0" borderId="0" xfId="0"/>
    <xf numFmtId="0" fontId="2" fillId="0" borderId="0" xfId="0" applyFont="1"/>
    <xf numFmtId="0" fontId="3" fillId="0" borderId="0" xfId="0" applyFont="1"/>
    <xf numFmtId="0" fontId="3" fillId="7" borderId="0" xfId="0" applyFont="1" applyFill="1"/>
    <xf numFmtId="0" fontId="5" fillId="0" borderId="0" xfId="0" applyFont="1" applyBorder="1"/>
    <xf numFmtId="0" fontId="7" fillId="0" borderId="0" xfId="0" applyFont="1" applyBorder="1" applyAlignment="1">
      <alignment vertical="center" wrapText="1"/>
    </xf>
    <xf numFmtId="0" fontId="8" fillId="0" borderId="0" xfId="0" applyFont="1" applyBorder="1" applyAlignment="1">
      <alignment horizontal="center"/>
    </xf>
    <xf numFmtId="0" fontId="5" fillId="5" borderId="0" xfId="0" applyFont="1" applyFill="1" applyBorder="1"/>
    <xf numFmtId="165" fontId="5" fillId="0" borderId="0" xfId="0" applyNumberFormat="1" applyFont="1" applyBorder="1"/>
    <xf numFmtId="0" fontId="5" fillId="3" borderId="0" xfId="0" applyFont="1" applyFill="1" applyBorder="1"/>
    <xf numFmtId="0" fontId="5" fillId="4" borderId="0" xfId="0" applyFont="1" applyFill="1" applyBorder="1"/>
    <xf numFmtId="0" fontId="9" fillId="7" borderId="0" xfId="0" applyFont="1" applyFill="1"/>
    <xf numFmtId="0" fontId="13" fillId="4" borderId="0" xfId="0" applyFont="1" applyFill="1"/>
    <xf numFmtId="164" fontId="5" fillId="0" borderId="0" xfId="0" applyNumberFormat="1" applyFont="1" applyBorder="1"/>
    <xf numFmtId="165" fontId="2" fillId="0" borderId="0" xfId="0" applyNumberFormat="1" applyFont="1"/>
    <xf numFmtId="0" fontId="13" fillId="0" borderId="0" xfId="0" applyFont="1" applyBorder="1" applyAlignment="1">
      <alignment horizontal="center" vertical="center"/>
    </xf>
    <xf numFmtId="0" fontId="20" fillId="0" borderId="0" xfId="0" applyFont="1" applyBorder="1"/>
    <xf numFmtId="0" fontId="21" fillId="0" borderId="0" xfId="0" applyFont="1" applyBorder="1" applyAlignment="1">
      <alignment horizontal="center"/>
    </xf>
    <xf numFmtId="0" fontId="21" fillId="0" borderId="0" xfId="0" applyFont="1" applyBorder="1" applyAlignment="1"/>
    <xf numFmtId="0" fontId="18" fillId="0" borderId="0" xfId="0" applyFont="1" applyBorder="1"/>
    <xf numFmtId="0" fontId="21" fillId="6" borderId="0" xfId="0" applyFont="1" applyFill="1" applyBorder="1"/>
    <xf numFmtId="0" fontId="21" fillId="10" borderId="0" xfId="0" applyFont="1" applyFill="1" applyBorder="1"/>
    <xf numFmtId="165" fontId="18" fillId="0" borderId="0" xfId="0" applyNumberFormat="1" applyFont="1" applyBorder="1"/>
    <xf numFmtId="167" fontId="5" fillId="0" borderId="0" xfId="2" applyNumberFormat="1" applyFont="1" applyBorder="1" applyAlignment="1">
      <alignment horizontal="center" vertical="center"/>
    </xf>
    <xf numFmtId="0" fontId="13" fillId="7" borderId="0" xfId="0" applyFont="1" applyFill="1"/>
    <xf numFmtId="165" fontId="24" fillId="0" borderId="0" xfId="0" applyNumberFormat="1" applyFont="1"/>
    <xf numFmtId="0" fontId="24" fillId="0" borderId="0" xfId="0" applyFont="1"/>
    <xf numFmtId="0" fontId="5" fillId="0" borderId="0" xfId="0" applyFont="1" applyBorder="1" applyAlignment="1">
      <alignment vertical="center"/>
    </xf>
    <xf numFmtId="0" fontId="9" fillId="0" borderId="0" xfId="0" applyFont="1" applyBorder="1" applyAlignment="1">
      <alignment vertical="center"/>
    </xf>
    <xf numFmtId="0" fontId="25" fillId="0" borderId="0" xfId="0" applyFont="1" applyBorder="1"/>
    <xf numFmtId="0" fontId="15" fillId="0" borderId="0" xfId="0" applyFont="1" applyBorder="1" applyAlignment="1">
      <alignment horizontal="center"/>
    </xf>
    <xf numFmtId="0" fontId="14" fillId="0" borderId="0" xfId="0" applyFont="1" applyBorder="1" applyAlignment="1">
      <alignment horizontal="right"/>
    </xf>
    <xf numFmtId="0" fontId="15" fillId="9" borderId="0" xfId="0" applyFont="1" applyFill="1" applyBorder="1" applyAlignment="1">
      <alignment horizontal="center"/>
    </xf>
    <xf numFmtId="0" fontId="2" fillId="9" borderId="0" xfId="0" applyFont="1" applyFill="1" applyBorder="1" applyAlignment="1">
      <alignment horizontal="center"/>
    </xf>
    <xf numFmtId="0" fontId="10" fillId="2" borderId="8" xfId="0" applyFont="1" applyFill="1" applyBorder="1" applyAlignment="1">
      <alignment horizontal="center" vertical="center" wrapText="1"/>
    </xf>
    <xf numFmtId="165" fontId="5" fillId="9" borderId="8" xfId="0" applyNumberFormat="1" applyFont="1" applyFill="1" applyBorder="1" applyAlignment="1">
      <alignment horizontal="center" vertical="center" wrapText="1"/>
    </xf>
    <xf numFmtId="0" fontId="10" fillId="2" borderId="9" xfId="0" applyFont="1" applyFill="1" applyBorder="1" applyAlignment="1">
      <alignment horizontal="center" vertical="center" wrapText="1"/>
    </xf>
    <xf numFmtId="165" fontId="5" fillId="9" borderId="9" xfId="0" applyNumberFormat="1" applyFont="1" applyFill="1" applyBorder="1" applyAlignment="1">
      <alignment horizontal="center" vertical="center" wrapText="1"/>
    </xf>
    <xf numFmtId="0" fontId="9" fillId="8" borderId="1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166" fontId="5" fillId="2" borderId="8" xfId="0" applyNumberFormat="1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164" fontId="5" fillId="2" borderId="9" xfId="0" applyNumberFormat="1" applyFont="1" applyFill="1" applyBorder="1" applyAlignment="1">
      <alignment horizontal="center" vertical="center" wrapText="1"/>
    </xf>
    <xf numFmtId="165" fontId="10" fillId="2" borderId="9" xfId="0" applyNumberFormat="1" applyFont="1" applyFill="1" applyBorder="1" applyAlignment="1">
      <alignment horizontal="center" vertical="center" wrapText="1"/>
    </xf>
    <xf numFmtId="166" fontId="5" fillId="2" borderId="9" xfId="0" applyNumberFormat="1" applyFont="1" applyFill="1" applyBorder="1" applyAlignment="1">
      <alignment horizontal="center" vertical="center" wrapText="1"/>
    </xf>
    <xf numFmtId="0" fontId="10" fillId="2" borderId="10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166" fontId="5" fillId="2" borderId="10" xfId="0" applyNumberFormat="1" applyFont="1" applyFill="1" applyBorder="1" applyAlignment="1">
      <alignment horizontal="center" vertical="center" wrapText="1"/>
    </xf>
    <xf numFmtId="0" fontId="9" fillId="6" borderId="1" xfId="0" applyFont="1" applyFill="1" applyBorder="1" applyAlignment="1">
      <alignment horizontal="center" vertical="center" wrapText="1"/>
    </xf>
    <xf numFmtId="3" fontId="9" fillId="6" borderId="1" xfId="0" applyNumberFormat="1" applyFont="1" applyFill="1" applyBorder="1" applyAlignment="1">
      <alignment horizontal="center" vertical="center" wrapText="1"/>
    </xf>
    <xf numFmtId="166" fontId="8" fillId="6" borderId="1" xfId="0" applyNumberFormat="1" applyFont="1" applyFill="1" applyBorder="1" applyAlignment="1">
      <alignment horizontal="center" vertical="center" wrapText="1"/>
    </xf>
    <xf numFmtId="0" fontId="21" fillId="8" borderId="1" xfId="0" applyFont="1" applyFill="1" applyBorder="1" applyAlignment="1">
      <alignment horizontal="center" vertical="center" wrapText="1"/>
    </xf>
    <xf numFmtId="0" fontId="18" fillId="2" borderId="8" xfId="0" applyFont="1" applyFill="1" applyBorder="1" applyAlignment="1">
      <alignment horizontal="center" vertical="center" wrapText="1"/>
    </xf>
    <xf numFmtId="165" fontId="18" fillId="9" borderId="8" xfId="0" applyNumberFormat="1" applyFont="1" applyFill="1" applyBorder="1" applyAlignment="1">
      <alignment horizontal="center" vertical="center" wrapText="1"/>
    </xf>
    <xf numFmtId="0" fontId="18" fillId="9" borderId="8" xfId="0" applyFont="1" applyFill="1" applyBorder="1" applyAlignment="1">
      <alignment horizontal="center" vertical="center" wrapText="1"/>
    </xf>
    <xf numFmtId="0" fontId="18" fillId="2" borderId="9" xfId="0" applyFont="1" applyFill="1" applyBorder="1" applyAlignment="1">
      <alignment horizontal="center" vertical="center" wrapText="1"/>
    </xf>
    <xf numFmtId="165" fontId="18" fillId="9" borderId="9" xfId="0" applyNumberFormat="1" applyFont="1" applyFill="1" applyBorder="1" applyAlignment="1">
      <alignment horizontal="center" vertical="center" wrapText="1"/>
    </xf>
    <xf numFmtId="0" fontId="18" fillId="9" borderId="9" xfId="0" applyFont="1" applyFill="1" applyBorder="1" applyAlignment="1">
      <alignment horizontal="center" vertical="center" wrapText="1"/>
    </xf>
    <xf numFmtId="0" fontId="18" fillId="2" borderId="10" xfId="0" applyFont="1" applyFill="1" applyBorder="1" applyAlignment="1">
      <alignment horizontal="center" vertical="center" wrapText="1"/>
    </xf>
    <xf numFmtId="165" fontId="18" fillId="9" borderId="10" xfId="0" applyNumberFormat="1" applyFont="1" applyFill="1" applyBorder="1" applyAlignment="1">
      <alignment horizontal="center" vertical="center" wrapText="1"/>
    </xf>
    <xf numFmtId="0" fontId="18" fillId="9" borderId="10" xfId="0" applyFont="1" applyFill="1" applyBorder="1" applyAlignment="1">
      <alignment horizontal="center" vertical="center" wrapText="1"/>
    </xf>
    <xf numFmtId="0" fontId="21" fillId="6" borderId="1" xfId="0" applyFont="1" applyFill="1" applyBorder="1" applyAlignment="1">
      <alignment horizontal="center" vertical="center" wrapText="1"/>
    </xf>
    <xf numFmtId="165" fontId="21" fillId="6" borderId="1" xfId="0" applyNumberFormat="1" applyFont="1" applyFill="1" applyBorder="1" applyAlignment="1">
      <alignment horizontal="center" vertical="center" wrapText="1"/>
    </xf>
    <xf numFmtId="0" fontId="24" fillId="9" borderId="8" xfId="0" applyFont="1" applyFill="1" applyBorder="1" applyAlignment="1">
      <alignment horizontal="center" vertical="center" wrapText="1"/>
    </xf>
    <xf numFmtId="49" fontId="16" fillId="0" borderId="8" xfId="0" applyNumberFormat="1" applyFont="1" applyBorder="1" applyAlignment="1">
      <alignment horizontal="center" vertical="center"/>
    </xf>
    <xf numFmtId="164" fontId="16" fillId="0" borderId="8" xfId="0" applyNumberFormat="1" applyFont="1" applyBorder="1" applyAlignment="1">
      <alignment horizontal="center" vertical="center"/>
    </xf>
    <xf numFmtId="49" fontId="24" fillId="0" borderId="8" xfId="0" applyNumberFormat="1" applyFont="1" applyBorder="1" applyAlignment="1">
      <alignment horizontal="center" vertical="center" wrapText="1"/>
    </xf>
    <xf numFmtId="0" fontId="16" fillId="0" borderId="8" xfId="0" applyFont="1" applyBorder="1" applyAlignment="1">
      <alignment horizontal="center" vertical="center" wrapText="1"/>
    </xf>
    <xf numFmtId="49" fontId="16" fillId="9" borderId="8" xfId="0" applyNumberFormat="1" applyFont="1" applyFill="1" applyBorder="1" applyAlignment="1">
      <alignment horizontal="center" vertical="center" wrapText="1"/>
    </xf>
    <xf numFmtId="166" fontId="16" fillId="0" borderId="8" xfId="0" applyNumberFormat="1" applyFont="1" applyBorder="1" applyAlignment="1">
      <alignment horizontal="center" vertical="center"/>
    </xf>
    <xf numFmtId="166" fontId="16" fillId="9" borderId="8" xfId="0" applyNumberFormat="1" applyFont="1" applyFill="1" applyBorder="1" applyAlignment="1">
      <alignment horizontal="center" vertical="center"/>
    </xf>
    <xf numFmtId="166" fontId="24" fillId="9" borderId="8" xfId="0" applyNumberFormat="1" applyFont="1" applyFill="1" applyBorder="1" applyAlignment="1">
      <alignment horizontal="center" vertical="center" wrapText="1"/>
    </xf>
    <xf numFmtId="0" fontId="24" fillId="9" borderId="9" xfId="0" applyFont="1" applyFill="1" applyBorder="1" applyAlignment="1">
      <alignment horizontal="center" vertical="center" wrapText="1"/>
    </xf>
    <xf numFmtId="49" fontId="16" fillId="0" borderId="9" xfId="0" applyNumberFormat="1" applyFont="1" applyBorder="1" applyAlignment="1">
      <alignment horizontal="center" vertical="center"/>
    </xf>
    <xf numFmtId="164" fontId="16" fillId="0" borderId="9" xfId="0" applyNumberFormat="1" applyFont="1" applyBorder="1" applyAlignment="1">
      <alignment horizontal="center" vertical="center"/>
    </xf>
    <xf numFmtId="49" fontId="24" fillId="0" borderId="9" xfId="0" applyNumberFormat="1" applyFont="1" applyBorder="1" applyAlignment="1">
      <alignment horizontal="center" vertical="center" wrapText="1"/>
    </xf>
    <xf numFmtId="0" fontId="16" fillId="0" borderId="9" xfId="0" applyFont="1" applyBorder="1" applyAlignment="1">
      <alignment horizontal="center" vertical="center" wrapText="1"/>
    </xf>
    <xf numFmtId="49" fontId="16" fillId="9" borderId="9" xfId="0" applyNumberFormat="1" applyFont="1" applyFill="1" applyBorder="1" applyAlignment="1">
      <alignment horizontal="center" vertical="center" wrapText="1"/>
    </xf>
    <xf numFmtId="166" fontId="16" fillId="0" borderId="9" xfId="0" applyNumberFormat="1" applyFont="1" applyBorder="1" applyAlignment="1">
      <alignment horizontal="center" vertical="center"/>
    </xf>
    <xf numFmtId="166" fontId="16" fillId="9" borderId="9" xfId="0" applyNumberFormat="1" applyFont="1" applyFill="1" applyBorder="1" applyAlignment="1">
      <alignment horizontal="center" vertical="center"/>
    </xf>
    <xf numFmtId="0" fontId="24" fillId="9" borderId="10" xfId="0" applyFont="1" applyFill="1" applyBorder="1" applyAlignment="1">
      <alignment horizontal="center" vertical="center" wrapText="1"/>
    </xf>
    <xf numFmtId="49" fontId="16" fillId="0" borderId="10" xfId="0" applyNumberFormat="1" applyFont="1" applyBorder="1" applyAlignment="1">
      <alignment horizontal="center" vertical="center"/>
    </xf>
    <xf numFmtId="164" fontId="16" fillId="0" borderId="10" xfId="0" applyNumberFormat="1" applyFont="1" applyBorder="1" applyAlignment="1">
      <alignment horizontal="center" vertical="center"/>
    </xf>
    <xf numFmtId="49" fontId="24" fillId="0" borderId="10" xfId="0" applyNumberFormat="1" applyFont="1" applyBorder="1" applyAlignment="1">
      <alignment horizontal="center" vertical="center" wrapText="1"/>
    </xf>
    <xf numFmtId="0" fontId="16" fillId="0" borderId="10" xfId="0" applyFont="1" applyBorder="1" applyAlignment="1">
      <alignment horizontal="center" vertical="center" wrapText="1"/>
    </xf>
    <xf numFmtId="49" fontId="16" fillId="9" borderId="10" xfId="0" applyNumberFormat="1" applyFont="1" applyFill="1" applyBorder="1" applyAlignment="1">
      <alignment horizontal="center" vertical="center" wrapText="1"/>
    </xf>
    <xf numFmtId="166" fontId="16" fillId="0" borderId="10" xfId="0" applyNumberFormat="1" applyFont="1" applyBorder="1" applyAlignment="1">
      <alignment horizontal="center" vertical="center"/>
    </xf>
    <xf numFmtId="166" fontId="16" fillId="9" borderId="10" xfId="0" applyNumberFormat="1" applyFont="1" applyFill="1" applyBorder="1" applyAlignment="1">
      <alignment horizontal="center" vertical="center"/>
    </xf>
    <xf numFmtId="165" fontId="9" fillId="6" borderId="1" xfId="0" applyNumberFormat="1" applyFont="1" applyFill="1" applyBorder="1" applyAlignment="1">
      <alignment horizontal="center" vertical="center" wrapText="1"/>
    </xf>
    <xf numFmtId="0" fontId="13" fillId="8" borderId="1" xfId="0" applyFont="1" applyFill="1" applyBorder="1" applyAlignment="1">
      <alignment horizontal="center" vertical="center" wrapText="1"/>
    </xf>
    <xf numFmtId="0" fontId="15" fillId="8" borderId="1" xfId="1" applyFont="1" applyFill="1" applyBorder="1" applyAlignment="1">
      <alignment horizontal="center" vertical="center" wrapText="1"/>
    </xf>
    <xf numFmtId="0" fontId="3" fillId="0" borderId="0" xfId="0" applyFont="1" applyBorder="1" applyAlignment="1">
      <alignment vertical="center"/>
    </xf>
    <xf numFmtId="0" fontId="22" fillId="9" borderId="0" xfId="0" applyFont="1" applyFill="1" applyBorder="1" applyAlignment="1"/>
    <xf numFmtId="0" fontId="11" fillId="9" borderId="0" xfId="0" applyFont="1" applyFill="1" applyBorder="1" applyAlignment="1">
      <alignment horizontal="center"/>
    </xf>
    <xf numFmtId="0" fontId="6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6" fillId="2" borderId="9" xfId="0" applyFont="1" applyFill="1" applyBorder="1" applyAlignment="1">
      <alignment horizontal="center" vertical="center" wrapText="1"/>
    </xf>
    <xf numFmtId="0" fontId="10" fillId="2" borderId="9" xfId="0" applyFont="1" applyFill="1" applyBorder="1" applyAlignment="1">
      <alignment horizontal="center" vertical="center" wrapText="1"/>
    </xf>
    <xf numFmtId="0" fontId="9" fillId="8" borderId="3" xfId="0" applyFont="1" applyFill="1" applyBorder="1" applyAlignment="1">
      <alignment horizontal="center" vertical="center" wrapText="1"/>
    </xf>
    <xf numFmtId="0" fontId="9" fillId="8" borderId="5" xfId="0" applyFont="1" applyFill="1" applyBorder="1" applyAlignment="1">
      <alignment horizontal="center" vertical="center" wrapText="1"/>
    </xf>
    <xf numFmtId="0" fontId="9" fillId="8" borderId="7" xfId="0" applyFont="1" applyFill="1" applyBorder="1" applyAlignment="1">
      <alignment horizontal="center" vertical="center" wrapText="1"/>
    </xf>
    <xf numFmtId="0" fontId="9" fillId="9" borderId="0" xfId="0" applyFont="1" applyFill="1" applyBorder="1" applyAlignment="1">
      <alignment horizontal="center" vertical="center" wrapText="1"/>
    </xf>
    <xf numFmtId="0" fontId="12" fillId="0" borderId="0" xfId="0" applyFont="1" applyBorder="1" applyAlignment="1">
      <alignment horizontal="right"/>
    </xf>
    <xf numFmtId="0" fontId="9" fillId="8" borderId="2" xfId="0" applyFont="1" applyFill="1" applyBorder="1" applyAlignment="1">
      <alignment horizontal="center" vertical="center" wrapText="1"/>
    </xf>
    <xf numFmtId="0" fontId="9" fillId="8" borderId="4" xfId="0" applyFont="1" applyFill="1" applyBorder="1" applyAlignment="1">
      <alignment horizontal="center" vertical="center" wrapText="1"/>
    </xf>
    <xf numFmtId="0" fontId="9" fillId="8" borderId="6" xfId="0" applyFont="1" applyFill="1" applyBorder="1" applyAlignment="1">
      <alignment horizontal="center" vertical="center" wrapText="1"/>
    </xf>
    <xf numFmtId="0" fontId="10" fillId="2" borderId="8" xfId="0" applyFont="1" applyFill="1" applyBorder="1" applyAlignment="1">
      <alignment horizontal="center" vertical="center" wrapText="1"/>
    </xf>
    <xf numFmtId="0" fontId="5" fillId="2" borderId="9" xfId="1" applyFont="1" applyFill="1" applyBorder="1" applyAlignment="1">
      <alignment horizontal="center" vertical="center" wrapText="1"/>
    </xf>
    <xf numFmtId="0" fontId="9" fillId="0" borderId="0" xfId="0" applyFont="1" applyBorder="1" applyAlignment="1">
      <alignment horizontal="center"/>
    </xf>
    <xf numFmtId="0" fontId="9" fillId="6" borderId="1" xfId="0" applyFont="1" applyFill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/>
    </xf>
    <xf numFmtId="0" fontId="9" fillId="8" borderId="1" xfId="0" applyFont="1" applyFill="1" applyBorder="1" applyAlignment="1">
      <alignment horizontal="center" vertical="center" wrapText="1"/>
    </xf>
    <xf numFmtId="0" fontId="11" fillId="9" borderId="0" xfId="0" applyFont="1" applyFill="1" applyBorder="1" applyAlignment="1">
      <alignment horizontal="center" vertical="center"/>
    </xf>
    <xf numFmtId="0" fontId="18" fillId="2" borderId="8" xfId="0" applyFont="1" applyFill="1" applyBorder="1" applyAlignment="1">
      <alignment horizontal="center" vertical="center" wrapText="1"/>
    </xf>
    <xf numFmtId="0" fontId="18" fillId="2" borderId="9" xfId="0" applyFont="1" applyFill="1" applyBorder="1" applyAlignment="1">
      <alignment horizontal="center" vertical="center" wrapText="1"/>
    </xf>
    <xf numFmtId="0" fontId="21" fillId="6" borderId="1" xfId="0" applyFont="1" applyFill="1" applyBorder="1" applyAlignment="1">
      <alignment horizontal="center" vertical="center" wrapText="1"/>
    </xf>
    <xf numFmtId="0" fontId="21" fillId="8" borderId="1" xfId="0" applyFont="1" applyFill="1" applyBorder="1" applyAlignment="1">
      <alignment horizontal="center" vertical="center" wrapText="1"/>
    </xf>
    <xf numFmtId="0" fontId="18" fillId="2" borderId="10" xfId="0" applyFont="1" applyFill="1" applyBorder="1" applyAlignment="1">
      <alignment horizontal="center" vertical="center" wrapText="1"/>
    </xf>
    <xf numFmtId="0" fontId="19" fillId="0" borderId="0" xfId="0" applyFont="1" applyBorder="1" applyAlignment="1">
      <alignment horizontal="center" wrapText="1"/>
    </xf>
    <xf numFmtId="0" fontId="19" fillId="0" borderId="0" xfId="0" applyFont="1" applyBorder="1" applyAlignment="1">
      <alignment horizontal="center"/>
    </xf>
    <xf numFmtId="0" fontId="23" fillId="0" borderId="0" xfId="0" applyFont="1" applyBorder="1" applyAlignment="1">
      <alignment horizontal="right"/>
    </xf>
    <xf numFmtId="0" fontId="13" fillId="8" borderId="1" xfId="0" applyFont="1" applyFill="1" applyBorder="1" applyAlignment="1">
      <alignment horizontal="center" vertical="center" wrapText="1"/>
    </xf>
    <xf numFmtId="0" fontId="13" fillId="6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wrapText="1"/>
    </xf>
    <xf numFmtId="0" fontId="13" fillId="9" borderId="0" xfId="0" applyFont="1" applyFill="1" applyBorder="1" applyAlignment="1">
      <alignment horizontal="center" vertical="center"/>
    </xf>
    <xf numFmtId="0" fontId="3" fillId="9" borderId="0" xfId="0" applyFont="1" applyFill="1" applyBorder="1" applyAlignment="1">
      <alignment horizontal="center" vertical="center"/>
    </xf>
    <xf numFmtId="0" fontId="26" fillId="0" borderId="0" xfId="0" applyFont="1" applyBorder="1" applyAlignment="1">
      <alignment horizontal="right" vertical="center"/>
    </xf>
    <xf numFmtId="0" fontId="13" fillId="0" borderId="0" xfId="0" applyFont="1" applyBorder="1" applyAlignment="1">
      <alignment horizontal="center" vertical="center" wrapText="1"/>
    </xf>
  </cellXfs>
  <cellStyles count="4">
    <cellStyle name="Гиперссылка" xfId="1" builtinId="8"/>
    <cellStyle name="Обычный" xfId="0" builtinId="0"/>
    <cellStyle name="Обычный 3" xfId="3"/>
    <cellStyle name="Финансовый" xfId="2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javascript:scrollText(5828534)" TargetMode="External"/><Relationship Id="rId1" Type="http://schemas.openxmlformats.org/officeDocument/2006/relationships/hyperlink" Target="javascript:scrollText(5828531)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javascript:scrollText(5828558)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javascript:scrollText(5828558)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4"/>
  <sheetViews>
    <sheetView view="pageBreakPreview" zoomScale="115" zoomScaleNormal="115" zoomScaleSheetLayoutView="115" workbookViewId="0">
      <selection activeCell="F20" sqref="F20"/>
    </sheetView>
  </sheetViews>
  <sheetFormatPr defaultRowHeight="15" x14ac:dyDescent="0.25"/>
  <cols>
    <col min="1" max="1" width="8.140625" style="4" customWidth="1"/>
    <col min="2" max="4" width="9.140625" style="4"/>
    <col min="5" max="5" width="44.5703125" style="4" customWidth="1"/>
    <col min="6" max="6" width="29" style="4" customWidth="1"/>
    <col min="7" max="7" width="11.5703125" style="4" bestFit="1" customWidth="1"/>
    <col min="8" max="16384" width="9.140625" style="4"/>
  </cols>
  <sheetData>
    <row r="1" spans="1:7" ht="6.75" customHeight="1" x14ac:dyDescent="0.25">
      <c r="F1" s="94" t="s">
        <v>53</v>
      </c>
    </row>
    <row r="2" spans="1:7" ht="15.75" x14ac:dyDescent="0.25">
      <c r="A2" s="109" t="s">
        <v>82</v>
      </c>
      <c r="B2" s="109"/>
      <c r="E2" s="5"/>
      <c r="F2" s="94"/>
    </row>
    <row r="3" spans="1:7" ht="11.25" customHeight="1" x14ac:dyDescent="0.25">
      <c r="E3" s="5"/>
      <c r="F3" s="94"/>
    </row>
    <row r="4" spans="1:7" ht="9" customHeight="1" x14ac:dyDescent="0.25">
      <c r="E4" s="5"/>
      <c r="F4" s="94"/>
    </row>
    <row r="5" spans="1:7" ht="9.75" customHeight="1" x14ac:dyDescent="0.25">
      <c r="F5" s="94"/>
    </row>
    <row r="6" spans="1:7" ht="10.5" customHeight="1" x14ac:dyDescent="0.25">
      <c r="F6" s="94"/>
    </row>
    <row r="8" spans="1:7" ht="18.75" customHeight="1" x14ac:dyDescent="0.25">
      <c r="A8" s="102" t="s">
        <v>136</v>
      </c>
      <c r="B8" s="102"/>
      <c r="C8" s="102"/>
      <c r="D8" s="102"/>
      <c r="E8" s="102"/>
      <c r="F8" s="102"/>
    </row>
    <row r="9" spans="1:7" ht="18" customHeight="1" x14ac:dyDescent="0.25">
      <c r="A9" s="95" t="s">
        <v>55</v>
      </c>
      <c r="B9" s="95"/>
      <c r="C9" s="95"/>
      <c r="D9" s="95"/>
      <c r="E9" s="95"/>
      <c r="F9" s="95"/>
    </row>
    <row r="10" spans="1:7" ht="15.75" customHeight="1" x14ac:dyDescent="0.25">
      <c r="A10" s="96" t="s">
        <v>60</v>
      </c>
      <c r="B10" s="96"/>
      <c r="C10" s="96"/>
      <c r="D10" s="6"/>
      <c r="E10" s="6"/>
      <c r="F10" s="93" t="s">
        <v>137</v>
      </c>
    </row>
    <row r="11" spans="1:7" ht="9.75" customHeight="1" x14ac:dyDescent="0.25">
      <c r="A11" s="6"/>
      <c r="B11" s="6"/>
      <c r="C11" s="6"/>
      <c r="D11" s="6"/>
      <c r="E11" s="6"/>
      <c r="F11" s="6"/>
    </row>
    <row r="12" spans="1:7" ht="15.75" thickBot="1" x14ac:dyDescent="0.3">
      <c r="E12" s="103" t="s">
        <v>54</v>
      </c>
      <c r="F12" s="103"/>
    </row>
    <row r="13" spans="1:7" s="7" customFormat="1" ht="11.25" customHeight="1" thickTop="1" x14ac:dyDescent="0.25">
      <c r="A13" s="104" t="s">
        <v>0</v>
      </c>
      <c r="B13" s="104" t="s">
        <v>1</v>
      </c>
      <c r="C13" s="104"/>
      <c r="D13" s="104"/>
      <c r="E13" s="104"/>
      <c r="F13" s="99" t="s">
        <v>62</v>
      </c>
    </row>
    <row r="14" spans="1:7" s="7" customFormat="1" ht="12" customHeight="1" x14ac:dyDescent="0.25">
      <c r="A14" s="105"/>
      <c r="B14" s="105"/>
      <c r="C14" s="105"/>
      <c r="D14" s="105"/>
      <c r="E14" s="105"/>
      <c r="F14" s="100"/>
    </row>
    <row r="15" spans="1:7" s="7" customFormat="1" ht="9" customHeight="1" thickBot="1" x14ac:dyDescent="0.3">
      <c r="A15" s="106"/>
      <c r="B15" s="106"/>
      <c r="C15" s="106"/>
      <c r="D15" s="106"/>
      <c r="E15" s="106"/>
      <c r="F15" s="101"/>
    </row>
    <row r="16" spans="1:7" ht="19.5" customHeight="1" thickTop="1" thickBot="1" x14ac:dyDescent="0.3">
      <c r="A16" s="34" t="s">
        <v>2</v>
      </c>
      <c r="B16" s="107" t="s">
        <v>3</v>
      </c>
      <c r="C16" s="107"/>
      <c r="D16" s="107"/>
      <c r="E16" s="107"/>
      <c r="F16" s="35">
        <v>3317.4</v>
      </c>
      <c r="G16" s="23"/>
    </row>
    <row r="17" spans="1:11" ht="21" customHeight="1" thickBot="1" x14ac:dyDescent="0.3">
      <c r="A17" s="36" t="s">
        <v>4</v>
      </c>
      <c r="B17" s="108" t="s">
        <v>5</v>
      </c>
      <c r="C17" s="108"/>
      <c r="D17" s="108"/>
      <c r="E17" s="108"/>
      <c r="F17" s="37">
        <f>+'3-жадвал'!H15</f>
        <v>15413.699999999997</v>
      </c>
      <c r="G17" s="23"/>
    </row>
    <row r="18" spans="1:11" ht="33" customHeight="1" thickBot="1" x14ac:dyDescent="0.3">
      <c r="A18" s="36" t="s">
        <v>6</v>
      </c>
      <c r="B18" s="108" t="s">
        <v>129</v>
      </c>
      <c r="C18" s="108"/>
      <c r="D18" s="108"/>
      <c r="E18" s="108"/>
      <c r="F18" s="37">
        <v>10300</v>
      </c>
      <c r="G18" s="23"/>
      <c r="K18" s="8"/>
    </row>
    <row r="19" spans="1:11" ht="36" customHeight="1" thickBot="1" x14ac:dyDescent="0.3">
      <c r="A19" s="36" t="s">
        <v>7</v>
      </c>
      <c r="B19" s="97" t="s">
        <v>8</v>
      </c>
      <c r="C19" s="97"/>
      <c r="D19" s="97"/>
      <c r="E19" s="97"/>
      <c r="F19" s="37">
        <f>'4-жадвал'!L24</f>
        <v>8930.3000000000011</v>
      </c>
      <c r="G19" s="23"/>
    </row>
    <row r="20" spans="1:11" ht="24" customHeight="1" thickBot="1" x14ac:dyDescent="0.3">
      <c r="A20" s="36" t="s">
        <v>9</v>
      </c>
      <c r="B20" s="97" t="s">
        <v>130</v>
      </c>
      <c r="C20" s="97"/>
      <c r="D20" s="97"/>
      <c r="E20" s="97"/>
      <c r="F20" s="37">
        <v>0</v>
      </c>
      <c r="G20" s="23"/>
    </row>
    <row r="21" spans="1:11" ht="34.5" customHeight="1" thickBot="1" x14ac:dyDescent="0.3">
      <c r="A21" s="36" t="s">
        <v>135</v>
      </c>
      <c r="B21" s="97" t="s">
        <v>10</v>
      </c>
      <c r="C21" s="97"/>
      <c r="D21" s="97"/>
      <c r="E21" s="97"/>
      <c r="F21" s="37">
        <v>7983.7</v>
      </c>
      <c r="G21" s="23"/>
      <c r="I21" s="8"/>
    </row>
    <row r="22" spans="1:11" ht="21" customHeight="1" thickBot="1" x14ac:dyDescent="0.3">
      <c r="A22" s="36" t="s">
        <v>11</v>
      </c>
      <c r="B22" s="98" t="s">
        <v>12</v>
      </c>
      <c r="C22" s="98"/>
      <c r="D22" s="98"/>
      <c r="E22" s="98"/>
      <c r="F22" s="37">
        <v>1386</v>
      </c>
      <c r="G22" s="23"/>
      <c r="H22" s="8"/>
    </row>
    <row r="24" spans="1:11" x14ac:dyDescent="0.25">
      <c r="F24" s="8"/>
    </row>
  </sheetData>
  <mergeCells count="16">
    <mergeCell ref="F1:F6"/>
    <mergeCell ref="A9:F9"/>
    <mergeCell ref="A10:C10"/>
    <mergeCell ref="B21:E21"/>
    <mergeCell ref="B22:E22"/>
    <mergeCell ref="F13:F15"/>
    <mergeCell ref="A8:F8"/>
    <mergeCell ref="E12:F12"/>
    <mergeCell ref="A13:A15"/>
    <mergeCell ref="B13:E15"/>
    <mergeCell ref="B16:E16"/>
    <mergeCell ref="B17:E17"/>
    <mergeCell ref="B18:E18"/>
    <mergeCell ref="B19:E19"/>
    <mergeCell ref="A2:B2"/>
    <mergeCell ref="B20:E20"/>
  </mergeCells>
  <hyperlinks>
    <hyperlink ref="B17" r:id="rId1" display="javascript:scrollText(5828531)"/>
    <hyperlink ref="B18" r:id="rId2" display="javascript:scrollText(5828534)"/>
  </hyperlinks>
  <printOptions horizontalCentered="1"/>
  <pageMargins left="0" right="0" top="0.19685039370078741" bottom="0" header="0" footer="0"/>
  <pageSetup paperSize="9" scale="130" orientation="landscape" horizontalDpi="4294967293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9"/>
  <sheetViews>
    <sheetView view="pageBreakPreview" zoomScaleNormal="130" zoomScaleSheetLayoutView="100" workbookViewId="0">
      <selection activeCell="E4" sqref="E4:F4"/>
    </sheetView>
  </sheetViews>
  <sheetFormatPr defaultRowHeight="15" x14ac:dyDescent="0.25"/>
  <cols>
    <col min="1" max="1" width="5.28515625" style="4" customWidth="1"/>
    <col min="2" max="2" width="42.140625" style="4" customWidth="1"/>
    <col min="3" max="3" width="22" style="4" customWidth="1"/>
    <col min="4" max="4" width="21.140625" style="4" customWidth="1"/>
    <col min="5" max="5" width="11.42578125" style="4" customWidth="1"/>
    <col min="6" max="6" width="17.42578125" style="4" customWidth="1"/>
    <col min="7" max="16384" width="9.140625" style="4"/>
  </cols>
  <sheetData>
    <row r="1" spans="1:6" x14ac:dyDescent="0.25">
      <c r="B1" s="27"/>
    </row>
    <row r="2" spans="1:6" ht="15.75" x14ac:dyDescent="0.25">
      <c r="B2" s="28" t="s">
        <v>85</v>
      </c>
    </row>
    <row r="3" spans="1:6" ht="48" customHeight="1" x14ac:dyDescent="0.25">
      <c r="A3" s="129" t="s">
        <v>138</v>
      </c>
      <c r="B3" s="129"/>
      <c r="C3" s="129"/>
      <c r="D3" s="129"/>
      <c r="E3" s="129"/>
      <c r="F3" s="129"/>
    </row>
    <row r="4" spans="1:6" ht="18.75" customHeight="1" x14ac:dyDescent="0.25">
      <c r="A4" s="15"/>
      <c r="B4" s="15"/>
      <c r="C4" s="15"/>
      <c r="D4" s="15"/>
      <c r="E4" s="113" t="s">
        <v>137</v>
      </c>
      <c r="F4" s="113"/>
    </row>
    <row r="5" spans="1:6" ht="15.75" thickBot="1" x14ac:dyDescent="0.3">
      <c r="E5" s="103" t="s">
        <v>37</v>
      </c>
      <c r="F5" s="103"/>
    </row>
    <row r="6" spans="1:6" s="9" customFormat="1" ht="18" customHeight="1" thickTop="1" thickBot="1" x14ac:dyDescent="0.3">
      <c r="A6" s="112" t="s">
        <v>0</v>
      </c>
      <c r="B6" s="112" t="s">
        <v>13</v>
      </c>
      <c r="C6" s="112" t="s">
        <v>14</v>
      </c>
      <c r="D6" s="112" t="s">
        <v>15</v>
      </c>
      <c r="E6" s="112"/>
      <c r="F6" s="112"/>
    </row>
    <row r="7" spans="1:6" s="9" customFormat="1" ht="33" thickTop="1" thickBot="1" x14ac:dyDescent="0.3">
      <c r="A7" s="112"/>
      <c r="B7" s="112"/>
      <c r="C7" s="112"/>
      <c r="D7" s="38" t="s">
        <v>16</v>
      </c>
      <c r="E7" s="38" t="s">
        <v>17</v>
      </c>
      <c r="F7" s="38" t="s">
        <v>58</v>
      </c>
    </row>
    <row r="8" spans="1:6" ht="23.25" customHeight="1" thickTop="1" thickBot="1" x14ac:dyDescent="0.3">
      <c r="A8" s="34" t="s">
        <v>2</v>
      </c>
      <c r="B8" s="34" t="s">
        <v>18</v>
      </c>
      <c r="C8" s="34"/>
      <c r="D8" s="34" t="s">
        <v>19</v>
      </c>
      <c r="E8" s="39"/>
      <c r="F8" s="40"/>
    </row>
    <row r="9" spans="1:6" ht="34.5" customHeight="1" thickBot="1" x14ac:dyDescent="0.3">
      <c r="A9" s="36" t="s">
        <v>4</v>
      </c>
      <c r="B9" s="36" t="s">
        <v>20</v>
      </c>
      <c r="C9" s="41">
        <v>10</v>
      </c>
      <c r="D9" s="36" t="s">
        <v>21</v>
      </c>
      <c r="E9" s="42">
        <v>10</v>
      </c>
      <c r="F9" s="43">
        <v>7000</v>
      </c>
    </row>
    <row r="10" spans="1:6" ht="33" customHeight="1" thickBot="1" x14ac:dyDescent="0.3">
      <c r="A10" s="36" t="s">
        <v>6</v>
      </c>
      <c r="B10" s="36" t="s">
        <v>22</v>
      </c>
      <c r="C10" s="41"/>
      <c r="D10" s="36" t="s">
        <v>21</v>
      </c>
      <c r="E10" s="42"/>
      <c r="F10" s="43"/>
    </row>
    <row r="11" spans="1:6" ht="34.5" customHeight="1" thickBot="1" x14ac:dyDescent="0.3">
      <c r="A11" s="36" t="s">
        <v>11</v>
      </c>
      <c r="B11" s="36" t="s">
        <v>23</v>
      </c>
      <c r="C11" s="41">
        <v>3</v>
      </c>
      <c r="D11" s="36" t="s">
        <v>21</v>
      </c>
      <c r="E11" s="42">
        <v>3</v>
      </c>
      <c r="F11" s="43">
        <v>2600</v>
      </c>
    </row>
    <row r="12" spans="1:6" ht="34.5" customHeight="1" thickBot="1" x14ac:dyDescent="0.3">
      <c r="A12" s="36" t="s">
        <v>24</v>
      </c>
      <c r="B12" s="36" t="s">
        <v>25</v>
      </c>
      <c r="C12" s="36"/>
      <c r="D12" s="36" t="s">
        <v>21</v>
      </c>
      <c r="E12" s="41"/>
      <c r="F12" s="44"/>
    </row>
    <row r="13" spans="1:6" ht="24.75" customHeight="1" thickBot="1" x14ac:dyDescent="0.3">
      <c r="A13" s="36" t="s">
        <v>26</v>
      </c>
      <c r="B13" s="36" t="s">
        <v>27</v>
      </c>
      <c r="C13" s="36"/>
      <c r="D13" s="36" t="s">
        <v>19</v>
      </c>
      <c r="E13" s="41"/>
      <c r="F13" s="44"/>
    </row>
    <row r="14" spans="1:6" ht="23.25" customHeight="1" thickBot="1" x14ac:dyDescent="0.3">
      <c r="A14" s="36" t="s">
        <v>28</v>
      </c>
      <c r="B14" s="36" t="s">
        <v>29</v>
      </c>
      <c r="C14" s="36"/>
      <c r="D14" s="36" t="s">
        <v>30</v>
      </c>
      <c r="E14" s="41"/>
      <c r="F14" s="44"/>
    </row>
    <row r="15" spans="1:6" ht="32.25" thickBot="1" x14ac:dyDescent="0.3">
      <c r="A15" s="36" t="s">
        <v>31</v>
      </c>
      <c r="B15" s="36" t="s">
        <v>32</v>
      </c>
      <c r="C15" s="36"/>
      <c r="D15" s="36" t="s">
        <v>33</v>
      </c>
      <c r="E15" s="41"/>
      <c r="F15" s="44"/>
    </row>
    <row r="16" spans="1:6" ht="21.75" customHeight="1" thickBot="1" x14ac:dyDescent="0.3">
      <c r="A16" s="45" t="s">
        <v>34</v>
      </c>
      <c r="B16" s="45" t="s">
        <v>35</v>
      </c>
      <c r="C16" s="45">
        <v>1</v>
      </c>
      <c r="D16" s="45" t="s">
        <v>21</v>
      </c>
      <c r="E16" s="46">
        <v>1</v>
      </c>
      <c r="F16" s="47">
        <v>700</v>
      </c>
    </row>
    <row r="17" spans="1:6" s="10" customFormat="1" ht="25.5" customHeight="1" thickTop="1" thickBot="1" x14ac:dyDescent="0.3">
      <c r="A17" s="110" t="s">
        <v>56</v>
      </c>
      <c r="B17" s="110"/>
      <c r="C17" s="48">
        <f>+SUM(C8:C16)</f>
        <v>14</v>
      </c>
      <c r="D17" s="48" t="s">
        <v>36</v>
      </c>
      <c r="E17" s="49">
        <f>SUM(E9:E16)</f>
        <v>14</v>
      </c>
      <c r="F17" s="50">
        <f>+SUM(F8:F16)</f>
        <v>10300</v>
      </c>
    </row>
    <row r="18" spans="1:6" ht="15.75" thickTop="1" x14ac:dyDescent="0.25"/>
    <row r="19" spans="1:6" x14ac:dyDescent="0.25">
      <c r="F19" s="13"/>
    </row>
  </sheetData>
  <mergeCells count="8">
    <mergeCell ref="A17:B17"/>
    <mergeCell ref="A3:F3"/>
    <mergeCell ref="E5:F5"/>
    <mergeCell ref="A6:A7"/>
    <mergeCell ref="B6:B7"/>
    <mergeCell ref="C6:C7"/>
    <mergeCell ref="D6:F6"/>
    <mergeCell ref="E4:F4"/>
  </mergeCells>
  <printOptions horizontalCentered="1"/>
  <pageMargins left="0" right="0" top="0.19685039370078741" bottom="0" header="0" footer="0.31496062992125984"/>
  <pageSetup paperSize="9" scale="120" orientation="landscape" horizont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7"/>
  <sheetViews>
    <sheetView view="pageBreakPreview" topLeftCell="A3" zoomScale="70" zoomScaleNormal="100" zoomScaleSheetLayoutView="70" workbookViewId="0">
      <selection activeCell="B9" sqref="B9:C9"/>
    </sheetView>
  </sheetViews>
  <sheetFormatPr defaultRowHeight="20.25" x14ac:dyDescent="0.3"/>
  <cols>
    <col min="1" max="1" width="9.140625" style="19"/>
    <col min="2" max="2" width="32.5703125" style="19" customWidth="1"/>
    <col min="3" max="3" width="52.28515625" style="19" customWidth="1"/>
    <col min="4" max="7" width="15.5703125" style="19" customWidth="1"/>
    <col min="8" max="8" width="33.85546875" style="19" customWidth="1"/>
    <col min="9" max="9" width="10.85546875" style="19" customWidth="1"/>
    <col min="10" max="10" width="12.85546875" style="19" customWidth="1"/>
    <col min="11" max="16384" width="9.140625" style="19"/>
  </cols>
  <sheetData>
    <row r="1" spans="1:10" ht="22.5" x14ac:dyDescent="0.3">
      <c r="B1" s="29" t="s">
        <v>83</v>
      </c>
    </row>
    <row r="3" spans="1:10" s="16" customFormat="1" ht="70.5" customHeight="1" x14ac:dyDescent="0.4">
      <c r="A3" s="119" t="s">
        <v>139</v>
      </c>
      <c r="B3" s="119"/>
      <c r="C3" s="119"/>
      <c r="D3" s="119"/>
      <c r="E3" s="119"/>
      <c r="F3" s="119"/>
      <c r="G3" s="119"/>
      <c r="H3" s="119"/>
      <c r="I3" s="119"/>
      <c r="J3" s="119"/>
    </row>
    <row r="4" spans="1:10" s="16" customFormat="1" ht="27.75" customHeight="1" x14ac:dyDescent="0.4">
      <c r="A4" s="120" t="s">
        <v>38</v>
      </c>
      <c r="B4" s="120"/>
      <c r="C4" s="120"/>
      <c r="D4" s="120"/>
      <c r="E4" s="120"/>
      <c r="F4" s="120"/>
      <c r="G4" s="120"/>
      <c r="H4" s="120"/>
      <c r="I4" s="120"/>
      <c r="J4" s="120"/>
    </row>
    <row r="5" spans="1:10" ht="27.75" customHeight="1" thickBot="1" x14ac:dyDescent="0.4">
      <c r="A5" s="17"/>
      <c r="B5" s="92" t="s">
        <v>137</v>
      </c>
      <c r="C5" s="18"/>
      <c r="D5" s="17"/>
      <c r="E5" s="17"/>
      <c r="F5" s="17"/>
      <c r="G5" s="17"/>
      <c r="H5" s="17"/>
      <c r="I5" s="121" t="s">
        <v>64</v>
      </c>
      <c r="J5" s="121"/>
    </row>
    <row r="6" spans="1:10" s="20" customFormat="1" ht="66.75" customHeight="1" thickTop="1" thickBot="1" x14ac:dyDescent="0.35">
      <c r="A6" s="117" t="s">
        <v>0</v>
      </c>
      <c r="B6" s="117" t="s">
        <v>65</v>
      </c>
      <c r="C6" s="117"/>
      <c r="D6" s="117" t="s">
        <v>66</v>
      </c>
      <c r="E6" s="117"/>
      <c r="F6" s="117"/>
      <c r="G6" s="117"/>
      <c r="H6" s="117" t="s">
        <v>67</v>
      </c>
      <c r="I6" s="117" t="s">
        <v>68</v>
      </c>
      <c r="J6" s="117" t="s">
        <v>69</v>
      </c>
    </row>
    <row r="7" spans="1:10" s="20" customFormat="1" ht="34.5" customHeight="1" thickTop="1" thickBot="1" x14ac:dyDescent="0.35">
      <c r="A7" s="117"/>
      <c r="B7" s="117"/>
      <c r="C7" s="117"/>
      <c r="D7" s="51" t="s">
        <v>70</v>
      </c>
      <c r="E7" s="51" t="s">
        <v>71</v>
      </c>
      <c r="F7" s="51" t="s">
        <v>72</v>
      </c>
      <c r="G7" s="51" t="s">
        <v>73</v>
      </c>
      <c r="H7" s="117"/>
      <c r="I7" s="117"/>
      <c r="J7" s="117"/>
    </row>
    <row r="8" spans="1:10" ht="73.5" customHeight="1" thickTop="1" thickBot="1" x14ac:dyDescent="0.35">
      <c r="A8" s="52" t="s">
        <v>2</v>
      </c>
      <c r="B8" s="114" t="s">
        <v>74</v>
      </c>
      <c r="C8" s="114"/>
      <c r="D8" s="53">
        <v>9000</v>
      </c>
      <c r="E8" s="53">
        <v>0</v>
      </c>
      <c r="F8" s="53">
        <v>0</v>
      </c>
      <c r="G8" s="53">
        <v>0</v>
      </c>
      <c r="H8" s="53">
        <f>+D8+E8+F8+G8</f>
        <v>9000</v>
      </c>
      <c r="I8" s="53">
        <f>+H8-D8-E8</f>
        <v>0</v>
      </c>
      <c r="J8" s="54"/>
    </row>
    <row r="9" spans="1:10" ht="78.75" customHeight="1" thickBot="1" x14ac:dyDescent="0.35">
      <c r="A9" s="55" t="s">
        <v>4</v>
      </c>
      <c r="B9" s="115" t="s">
        <v>75</v>
      </c>
      <c r="C9" s="115"/>
      <c r="D9" s="56">
        <f>SUM(D10:D14)</f>
        <v>3963.7</v>
      </c>
      <c r="E9" s="56">
        <v>0</v>
      </c>
      <c r="F9" s="56">
        <f>SUM(F10:F14)</f>
        <v>2450</v>
      </c>
      <c r="G9" s="56">
        <v>0</v>
      </c>
      <c r="H9" s="56">
        <f t="shared" ref="H9:H14" si="0">+D9+E9+F9+G9</f>
        <v>6413.7</v>
      </c>
      <c r="I9" s="56">
        <f>+I10+I11</f>
        <v>0</v>
      </c>
      <c r="J9" s="57"/>
    </row>
    <row r="10" spans="1:10" ht="66.75" customHeight="1" thickBot="1" x14ac:dyDescent="0.35">
      <c r="A10" s="55" t="s">
        <v>76</v>
      </c>
      <c r="B10" s="115" t="s">
        <v>77</v>
      </c>
      <c r="C10" s="55" t="s">
        <v>78</v>
      </c>
      <c r="D10" s="56">
        <v>2231</v>
      </c>
      <c r="E10" s="56">
        <v>0</v>
      </c>
      <c r="F10" s="56">
        <v>0</v>
      </c>
      <c r="G10" s="56">
        <v>0</v>
      </c>
      <c r="H10" s="56">
        <f t="shared" si="0"/>
        <v>2231</v>
      </c>
      <c r="I10" s="56">
        <f>+H10-D10-E10</f>
        <v>0</v>
      </c>
      <c r="J10" s="57"/>
    </row>
    <row r="11" spans="1:10" ht="65.25" customHeight="1" thickBot="1" x14ac:dyDescent="0.35">
      <c r="A11" s="55" t="s">
        <v>79</v>
      </c>
      <c r="B11" s="115"/>
      <c r="C11" s="55" t="s">
        <v>63</v>
      </c>
      <c r="D11" s="56">
        <v>882</v>
      </c>
      <c r="E11" s="56">
        <v>0</v>
      </c>
      <c r="F11" s="56">
        <v>2450</v>
      </c>
      <c r="G11" s="56">
        <v>0</v>
      </c>
      <c r="H11" s="56">
        <f t="shared" si="0"/>
        <v>3332</v>
      </c>
      <c r="I11" s="56">
        <v>0</v>
      </c>
      <c r="J11" s="57"/>
    </row>
    <row r="12" spans="1:10" ht="65.25" customHeight="1" thickBot="1" x14ac:dyDescent="0.35">
      <c r="A12" s="55" t="s">
        <v>132</v>
      </c>
      <c r="B12" s="115"/>
      <c r="C12" s="55" t="s">
        <v>128</v>
      </c>
      <c r="D12" s="56">
        <v>345.6</v>
      </c>
      <c r="E12" s="56">
        <v>0</v>
      </c>
      <c r="F12" s="56">
        <v>0</v>
      </c>
      <c r="G12" s="56">
        <v>0</v>
      </c>
      <c r="H12" s="56">
        <f t="shared" si="0"/>
        <v>345.6</v>
      </c>
      <c r="I12" s="56">
        <v>0</v>
      </c>
      <c r="J12" s="57"/>
    </row>
    <row r="13" spans="1:10" ht="65.25" customHeight="1" thickBot="1" x14ac:dyDescent="0.35">
      <c r="A13" s="55" t="s">
        <v>133</v>
      </c>
      <c r="B13" s="115"/>
      <c r="C13" s="55" t="s">
        <v>131</v>
      </c>
      <c r="D13" s="56">
        <v>505.1</v>
      </c>
      <c r="E13" s="56">
        <v>0</v>
      </c>
      <c r="F13" s="56">
        <v>0</v>
      </c>
      <c r="G13" s="56">
        <v>0</v>
      </c>
      <c r="H13" s="56">
        <f t="shared" si="0"/>
        <v>505.1</v>
      </c>
      <c r="I13" s="56">
        <v>0</v>
      </c>
      <c r="J13" s="57"/>
    </row>
    <row r="14" spans="1:10" ht="65.25" customHeight="1" thickBot="1" x14ac:dyDescent="0.35">
      <c r="A14" s="58" t="s">
        <v>134</v>
      </c>
      <c r="B14" s="118"/>
      <c r="C14" s="58" t="s">
        <v>81</v>
      </c>
      <c r="D14" s="59">
        <v>0</v>
      </c>
      <c r="E14" s="59">
        <v>0</v>
      </c>
      <c r="F14" s="59">
        <v>0</v>
      </c>
      <c r="G14" s="59">
        <v>0</v>
      </c>
      <c r="H14" s="59">
        <f t="shared" si="0"/>
        <v>0</v>
      </c>
      <c r="I14" s="59">
        <v>0</v>
      </c>
      <c r="J14" s="60"/>
    </row>
    <row r="15" spans="1:10" s="21" customFormat="1" ht="45" customHeight="1" thickTop="1" thickBot="1" x14ac:dyDescent="0.35">
      <c r="A15" s="61" t="s">
        <v>6</v>
      </c>
      <c r="B15" s="116" t="s">
        <v>80</v>
      </c>
      <c r="C15" s="116"/>
      <c r="D15" s="62">
        <f>SUM(D8:D14)-D9</f>
        <v>12963.699999999997</v>
      </c>
      <c r="E15" s="62">
        <f t="shared" ref="E15:G15" si="1">+E8+E9</f>
        <v>0</v>
      </c>
      <c r="F15" s="62">
        <f>+F8+F9</f>
        <v>2450</v>
      </c>
      <c r="G15" s="62">
        <f t="shared" si="1"/>
        <v>0</v>
      </c>
      <c r="H15" s="62">
        <f>+D15+E15+F15+G15</f>
        <v>15413.699999999997</v>
      </c>
      <c r="I15" s="62">
        <f>+I8+I9</f>
        <v>0</v>
      </c>
      <c r="J15" s="61"/>
    </row>
    <row r="16" spans="1:10" ht="21" thickTop="1" x14ac:dyDescent="0.3"/>
    <row r="17" spans="4:8" x14ac:dyDescent="0.3">
      <c r="D17" s="22"/>
      <c r="H17" s="22"/>
    </row>
  </sheetData>
  <mergeCells count="13">
    <mergeCell ref="A3:J3"/>
    <mergeCell ref="A4:J4"/>
    <mergeCell ref="I5:J5"/>
    <mergeCell ref="D6:G6"/>
    <mergeCell ref="H6:H7"/>
    <mergeCell ref="I6:I7"/>
    <mergeCell ref="J6:J7"/>
    <mergeCell ref="A6:A7"/>
    <mergeCell ref="B8:C8"/>
    <mergeCell ref="B9:C9"/>
    <mergeCell ref="B15:C15"/>
    <mergeCell ref="B6:C7"/>
    <mergeCell ref="B10:B14"/>
  </mergeCells>
  <hyperlinks>
    <hyperlink ref="J7" r:id="rId1" display="javascript:scrollText(5828558)"/>
  </hyperlinks>
  <printOptions horizontalCentered="1"/>
  <pageMargins left="0.39370078740157483" right="0" top="0.19685039370078741" bottom="0" header="0" footer="0"/>
  <pageSetup paperSize="9" scale="66" orientation="landscape" horizontalDpi="4294967293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N26"/>
  <sheetViews>
    <sheetView tabSelected="1" view="pageBreakPreview" topLeftCell="A3" zoomScale="55" zoomScaleNormal="100" zoomScaleSheetLayoutView="55" workbookViewId="0">
      <pane ySplit="7" topLeftCell="A12" activePane="bottomLeft" state="frozen"/>
      <selection activeCell="A3" sqref="A3"/>
      <selection pane="bottomLeft" activeCell="F16" sqref="F16"/>
    </sheetView>
  </sheetViews>
  <sheetFormatPr defaultRowHeight="20.25" x14ac:dyDescent="0.3"/>
  <cols>
    <col min="1" max="1" width="7.5703125" style="1" customWidth="1"/>
    <col min="2" max="2" width="18" style="1" customWidth="1"/>
    <col min="3" max="3" width="14.5703125" style="1" customWidth="1"/>
    <col min="4" max="5" width="12.42578125" style="1" customWidth="1"/>
    <col min="6" max="6" width="13.140625" style="1" customWidth="1"/>
    <col min="7" max="7" width="74.28515625" style="1" customWidth="1"/>
    <col min="8" max="8" width="37.7109375" style="1" customWidth="1"/>
    <col min="9" max="9" width="17.7109375" style="1" customWidth="1"/>
    <col min="10" max="10" width="19.140625" style="1" customWidth="1"/>
    <col min="11" max="11" width="17.5703125" style="1" customWidth="1"/>
    <col min="12" max="12" width="21" style="1" customWidth="1"/>
    <col min="13" max="13" width="17.28515625" style="1" customWidth="1"/>
    <col min="14" max="14" width="11.85546875" style="1" bestFit="1" customWidth="1"/>
    <col min="15" max="15" width="9.140625" style="1"/>
    <col min="16" max="16" width="10.140625" style="1" bestFit="1" customWidth="1"/>
    <col min="17" max="16384" width="9.140625" style="1"/>
  </cols>
  <sheetData>
    <row r="3" spans="1:13" ht="24" customHeight="1" x14ac:dyDescent="0.3">
      <c r="B3" s="2" t="s">
        <v>84</v>
      </c>
    </row>
    <row r="4" spans="1:13" s="2" customFormat="1" ht="46.5" customHeight="1" x14ac:dyDescent="0.3">
      <c r="A4" s="124" t="s">
        <v>140</v>
      </c>
      <c r="B4" s="124"/>
      <c r="C4" s="124"/>
      <c r="D4" s="124"/>
      <c r="E4" s="124"/>
      <c r="F4" s="124"/>
      <c r="G4" s="124"/>
      <c r="H4" s="124"/>
      <c r="I4" s="124"/>
      <c r="J4" s="124"/>
      <c r="K4" s="124"/>
      <c r="L4" s="124"/>
      <c r="M4" s="124"/>
    </row>
    <row r="5" spans="1:13" s="2" customFormat="1" ht="26.25" customHeight="1" x14ac:dyDescent="0.3">
      <c r="A5" s="125" t="s">
        <v>38</v>
      </c>
      <c r="B5" s="125"/>
      <c r="C5" s="125"/>
      <c r="D5" s="125"/>
      <c r="E5" s="125"/>
      <c r="F5" s="125"/>
      <c r="G5" s="125"/>
      <c r="H5" s="125"/>
      <c r="I5" s="125"/>
      <c r="J5" s="125"/>
      <c r="K5" s="125"/>
      <c r="L5" s="125"/>
      <c r="M5" s="125"/>
    </row>
    <row r="6" spans="1:13" x14ac:dyDescent="0.3">
      <c r="B6" s="111" t="s">
        <v>61</v>
      </c>
      <c r="C6" s="111"/>
      <c r="D6" s="111"/>
      <c r="E6" s="111"/>
      <c r="F6" s="91"/>
      <c r="G6" s="91"/>
      <c r="H6" s="91"/>
      <c r="I6" s="91"/>
      <c r="J6" s="126" t="s">
        <v>137</v>
      </c>
      <c r="K6" s="127"/>
      <c r="L6" s="128" t="s">
        <v>57</v>
      </c>
      <c r="M6" s="128"/>
    </row>
    <row r="7" spans="1:13" ht="21" thickBot="1" x14ac:dyDescent="0.35">
      <c r="B7" s="30"/>
      <c r="C7" s="30"/>
      <c r="D7" s="30"/>
      <c r="E7" s="30"/>
      <c r="J7" s="32"/>
      <c r="K7" s="33"/>
      <c r="L7" s="31"/>
      <c r="M7" s="31"/>
    </row>
    <row r="8" spans="1:13" s="3" customFormat="1" ht="26.25" customHeight="1" thickTop="1" thickBot="1" x14ac:dyDescent="0.35">
      <c r="A8" s="122" t="s">
        <v>0</v>
      </c>
      <c r="B8" s="122" t="s">
        <v>39</v>
      </c>
      <c r="C8" s="122" t="s">
        <v>40</v>
      </c>
      <c r="D8" s="122" t="s">
        <v>41</v>
      </c>
      <c r="E8" s="122"/>
      <c r="F8" s="122"/>
      <c r="G8" s="122" t="s">
        <v>42</v>
      </c>
      <c r="H8" s="122" t="s">
        <v>43</v>
      </c>
      <c r="I8" s="122"/>
      <c r="J8" s="122"/>
      <c r="K8" s="122"/>
      <c r="L8" s="122"/>
      <c r="M8" s="122"/>
    </row>
    <row r="9" spans="1:13" s="11" customFormat="1" ht="137.25" customHeight="1" thickTop="1" thickBot="1" x14ac:dyDescent="0.3">
      <c r="A9" s="122"/>
      <c r="B9" s="122"/>
      <c r="C9" s="122"/>
      <c r="D9" s="89" t="s">
        <v>44</v>
      </c>
      <c r="E9" s="89" t="s">
        <v>46</v>
      </c>
      <c r="F9" s="89" t="s">
        <v>45</v>
      </c>
      <c r="G9" s="122"/>
      <c r="H9" s="89" t="s">
        <v>47</v>
      </c>
      <c r="I9" s="89" t="s">
        <v>48</v>
      </c>
      <c r="J9" s="90" t="s">
        <v>59</v>
      </c>
      <c r="K9" s="89" t="s">
        <v>49</v>
      </c>
      <c r="L9" s="89" t="s">
        <v>50</v>
      </c>
      <c r="M9" s="89" t="s">
        <v>51</v>
      </c>
    </row>
    <row r="10" spans="1:13" s="24" customFormat="1" ht="57" customHeight="1" thickTop="1" thickBot="1" x14ac:dyDescent="0.35">
      <c r="A10" s="63">
        <v>1</v>
      </c>
      <c r="B10" s="64" t="s">
        <v>86</v>
      </c>
      <c r="C10" s="65">
        <v>2872</v>
      </c>
      <c r="D10" s="66">
        <v>0</v>
      </c>
      <c r="E10" s="65">
        <v>2872</v>
      </c>
      <c r="F10" s="66">
        <v>0</v>
      </c>
      <c r="G10" s="67" t="s">
        <v>100</v>
      </c>
      <c r="H10" s="68" t="s">
        <v>114</v>
      </c>
      <c r="I10" s="69">
        <v>1200</v>
      </c>
      <c r="J10" s="69">
        <v>1200</v>
      </c>
      <c r="K10" s="69">
        <v>1200</v>
      </c>
      <c r="L10" s="70">
        <v>1198.5</v>
      </c>
      <c r="M10" s="71">
        <f>+J10-L10</f>
        <v>1.5</v>
      </c>
    </row>
    <row r="11" spans="1:13" s="24" customFormat="1" ht="50.25" customHeight="1" thickTop="1" thickBot="1" x14ac:dyDescent="0.35">
      <c r="A11" s="72">
        <v>2</v>
      </c>
      <c r="B11" s="73" t="s">
        <v>87</v>
      </c>
      <c r="C11" s="74">
        <v>2304</v>
      </c>
      <c r="D11" s="75">
        <v>0</v>
      </c>
      <c r="E11" s="74">
        <v>2304</v>
      </c>
      <c r="F11" s="75">
        <v>0</v>
      </c>
      <c r="G11" s="76" t="s">
        <v>101</v>
      </c>
      <c r="H11" s="77" t="s">
        <v>115</v>
      </c>
      <c r="I11" s="78">
        <v>900</v>
      </c>
      <c r="J11" s="78">
        <v>900</v>
      </c>
      <c r="K11" s="78">
        <v>900</v>
      </c>
      <c r="L11" s="79">
        <v>843.1</v>
      </c>
      <c r="M11" s="71">
        <f t="shared" ref="M11:M23" si="0">+J11-L11</f>
        <v>56.899999999999977</v>
      </c>
    </row>
    <row r="12" spans="1:13" s="24" customFormat="1" ht="50.25" customHeight="1" thickTop="1" thickBot="1" x14ac:dyDescent="0.35">
      <c r="A12" s="72">
        <v>3</v>
      </c>
      <c r="B12" s="73" t="s">
        <v>88</v>
      </c>
      <c r="C12" s="74">
        <v>1735</v>
      </c>
      <c r="D12" s="75">
        <v>0</v>
      </c>
      <c r="E12" s="74">
        <v>1735</v>
      </c>
      <c r="F12" s="75">
        <v>0</v>
      </c>
      <c r="G12" s="76" t="s">
        <v>102</v>
      </c>
      <c r="H12" s="77" t="s">
        <v>116</v>
      </c>
      <c r="I12" s="78">
        <v>1100</v>
      </c>
      <c r="J12" s="78">
        <v>1100</v>
      </c>
      <c r="K12" s="78">
        <v>1100</v>
      </c>
      <c r="L12" s="79">
        <v>1076.2</v>
      </c>
      <c r="M12" s="71">
        <f t="shared" si="0"/>
        <v>23.799999999999955</v>
      </c>
    </row>
    <row r="13" spans="1:13" s="24" customFormat="1" ht="50.25" customHeight="1" thickTop="1" thickBot="1" x14ac:dyDescent="0.35">
      <c r="A13" s="72">
        <v>4</v>
      </c>
      <c r="B13" s="73" t="s">
        <v>89</v>
      </c>
      <c r="C13" s="74">
        <v>1709</v>
      </c>
      <c r="D13" s="75">
        <v>0</v>
      </c>
      <c r="E13" s="74">
        <v>1709</v>
      </c>
      <c r="F13" s="75">
        <v>0</v>
      </c>
      <c r="G13" s="76" t="s">
        <v>103</v>
      </c>
      <c r="H13" s="77" t="s">
        <v>117</v>
      </c>
      <c r="I13" s="78">
        <v>700</v>
      </c>
      <c r="J13" s="78">
        <v>700</v>
      </c>
      <c r="K13" s="78">
        <v>700</v>
      </c>
      <c r="L13" s="79">
        <v>577.29999999999995</v>
      </c>
      <c r="M13" s="71">
        <f t="shared" si="0"/>
        <v>122.70000000000005</v>
      </c>
    </row>
    <row r="14" spans="1:13" s="24" customFormat="1" ht="50.25" customHeight="1" thickTop="1" thickBot="1" x14ac:dyDescent="0.35">
      <c r="A14" s="72">
        <v>5</v>
      </c>
      <c r="B14" s="73" t="s">
        <v>90</v>
      </c>
      <c r="C14" s="74">
        <v>1564</v>
      </c>
      <c r="D14" s="75">
        <v>0</v>
      </c>
      <c r="E14" s="74">
        <v>1564</v>
      </c>
      <c r="F14" s="75">
        <v>0</v>
      </c>
      <c r="G14" s="76" t="s">
        <v>104</v>
      </c>
      <c r="H14" s="77" t="s">
        <v>118</v>
      </c>
      <c r="I14" s="78">
        <v>700</v>
      </c>
      <c r="J14" s="78">
        <v>700</v>
      </c>
      <c r="K14" s="78">
        <v>700</v>
      </c>
      <c r="L14" s="79">
        <v>625</v>
      </c>
      <c r="M14" s="71">
        <f t="shared" si="0"/>
        <v>75</v>
      </c>
    </row>
    <row r="15" spans="1:13" s="24" customFormat="1" ht="50.25" customHeight="1" thickTop="1" thickBot="1" x14ac:dyDescent="0.35">
      <c r="A15" s="72">
        <v>6</v>
      </c>
      <c r="B15" s="73" t="s">
        <v>91</v>
      </c>
      <c r="C15" s="74">
        <v>1434</v>
      </c>
      <c r="D15" s="75">
        <v>0</v>
      </c>
      <c r="E15" s="74">
        <v>1434</v>
      </c>
      <c r="F15" s="75">
        <v>0</v>
      </c>
      <c r="G15" s="76" t="s">
        <v>105</v>
      </c>
      <c r="H15" s="77" t="s">
        <v>119</v>
      </c>
      <c r="I15" s="78">
        <v>550</v>
      </c>
      <c r="J15" s="78">
        <v>550</v>
      </c>
      <c r="K15" s="78">
        <v>550</v>
      </c>
      <c r="L15" s="79">
        <v>539.5</v>
      </c>
      <c r="M15" s="71">
        <f t="shared" si="0"/>
        <v>10.5</v>
      </c>
    </row>
    <row r="16" spans="1:13" s="24" customFormat="1" ht="50.25" customHeight="1" thickTop="1" thickBot="1" x14ac:dyDescent="0.35">
      <c r="A16" s="72">
        <v>7</v>
      </c>
      <c r="B16" s="73" t="s">
        <v>92</v>
      </c>
      <c r="C16" s="74">
        <v>1423</v>
      </c>
      <c r="D16" s="75">
        <v>0</v>
      </c>
      <c r="E16" s="74">
        <v>1423</v>
      </c>
      <c r="F16" s="75">
        <v>0</v>
      </c>
      <c r="G16" s="76" t="s">
        <v>106</v>
      </c>
      <c r="H16" s="77" t="s">
        <v>120</v>
      </c>
      <c r="I16" s="78">
        <v>900</v>
      </c>
      <c r="J16" s="78">
        <v>900</v>
      </c>
      <c r="K16" s="78">
        <v>900</v>
      </c>
      <c r="L16" s="79">
        <v>686.4</v>
      </c>
      <c r="M16" s="71">
        <f t="shared" si="0"/>
        <v>213.60000000000002</v>
      </c>
    </row>
    <row r="17" spans="1:14" s="24" customFormat="1" ht="50.25" customHeight="1" thickTop="1" thickBot="1" x14ac:dyDescent="0.35">
      <c r="A17" s="72">
        <v>8</v>
      </c>
      <c r="B17" s="73" t="s">
        <v>93</v>
      </c>
      <c r="C17" s="74">
        <v>1263</v>
      </c>
      <c r="D17" s="75">
        <v>0</v>
      </c>
      <c r="E17" s="74">
        <v>1263</v>
      </c>
      <c r="F17" s="75">
        <v>0</v>
      </c>
      <c r="G17" s="76" t="s">
        <v>107</v>
      </c>
      <c r="H17" s="77" t="s">
        <v>121</v>
      </c>
      <c r="I17" s="78">
        <v>500</v>
      </c>
      <c r="J17" s="78">
        <v>500</v>
      </c>
      <c r="K17" s="78">
        <v>500</v>
      </c>
      <c r="L17" s="79">
        <v>327.10000000000002</v>
      </c>
      <c r="M17" s="71">
        <f t="shared" si="0"/>
        <v>172.89999999999998</v>
      </c>
    </row>
    <row r="18" spans="1:14" s="24" customFormat="1" ht="50.25" customHeight="1" thickTop="1" thickBot="1" x14ac:dyDescent="0.35">
      <c r="A18" s="72">
        <v>9</v>
      </c>
      <c r="B18" s="73" t="s">
        <v>94</v>
      </c>
      <c r="C18" s="74">
        <v>1153</v>
      </c>
      <c r="D18" s="75">
        <v>0</v>
      </c>
      <c r="E18" s="74">
        <v>1153</v>
      </c>
      <c r="F18" s="75">
        <v>0</v>
      </c>
      <c r="G18" s="76" t="s">
        <v>108</v>
      </c>
      <c r="H18" s="77" t="s">
        <v>122</v>
      </c>
      <c r="I18" s="78">
        <v>500</v>
      </c>
      <c r="J18" s="78">
        <v>500</v>
      </c>
      <c r="K18" s="78">
        <v>500</v>
      </c>
      <c r="L18" s="79">
        <v>438.5</v>
      </c>
      <c r="M18" s="71">
        <f t="shared" si="0"/>
        <v>61.5</v>
      </c>
    </row>
    <row r="19" spans="1:14" s="24" customFormat="1" ht="50.25" customHeight="1" thickTop="1" thickBot="1" x14ac:dyDescent="0.35">
      <c r="A19" s="72">
        <v>10</v>
      </c>
      <c r="B19" s="73" t="s">
        <v>95</v>
      </c>
      <c r="C19" s="74">
        <v>1152</v>
      </c>
      <c r="D19" s="75">
        <v>0</v>
      </c>
      <c r="E19" s="74">
        <v>1152</v>
      </c>
      <c r="F19" s="75">
        <v>0</v>
      </c>
      <c r="G19" s="76" t="s">
        <v>109</v>
      </c>
      <c r="H19" s="77" t="s">
        <v>123</v>
      </c>
      <c r="I19" s="78">
        <v>700</v>
      </c>
      <c r="J19" s="78">
        <v>700</v>
      </c>
      <c r="K19" s="78">
        <v>700</v>
      </c>
      <c r="L19" s="79">
        <v>697.7</v>
      </c>
      <c r="M19" s="71">
        <f t="shared" si="0"/>
        <v>2.2999999999999545</v>
      </c>
    </row>
    <row r="20" spans="1:14" s="24" customFormat="1" ht="50.25" customHeight="1" thickTop="1" thickBot="1" x14ac:dyDescent="0.35">
      <c r="A20" s="72">
        <v>11</v>
      </c>
      <c r="B20" s="73" t="s">
        <v>96</v>
      </c>
      <c r="C20" s="74">
        <v>1134</v>
      </c>
      <c r="D20" s="75">
        <v>0</v>
      </c>
      <c r="E20" s="74">
        <v>1134</v>
      </c>
      <c r="F20" s="75">
        <v>0</v>
      </c>
      <c r="G20" s="76" t="s">
        <v>110</v>
      </c>
      <c r="H20" s="77" t="s">
        <v>124</v>
      </c>
      <c r="I20" s="78">
        <v>850</v>
      </c>
      <c r="J20" s="78">
        <v>850</v>
      </c>
      <c r="K20" s="78">
        <v>850</v>
      </c>
      <c r="L20" s="79">
        <v>658.5</v>
      </c>
      <c r="M20" s="71">
        <f t="shared" si="0"/>
        <v>191.5</v>
      </c>
    </row>
    <row r="21" spans="1:14" s="24" customFormat="1" ht="50.25" customHeight="1" thickTop="1" thickBot="1" x14ac:dyDescent="0.35">
      <c r="A21" s="72">
        <v>12</v>
      </c>
      <c r="B21" s="73" t="s">
        <v>97</v>
      </c>
      <c r="C21" s="74">
        <v>1133</v>
      </c>
      <c r="D21" s="75">
        <v>0</v>
      </c>
      <c r="E21" s="74">
        <v>1133</v>
      </c>
      <c r="F21" s="75">
        <v>0</v>
      </c>
      <c r="G21" s="76" t="s">
        <v>111</v>
      </c>
      <c r="H21" s="77" t="s">
        <v>125</v>
      </c>
      <c r="I21" s="78">
        <v>800</v>
      </c>
      <c r="J21" s="78">
        <v>800</v>
      </c>
      <c r="K21" s="78">
        <v>800</v>
      </c>
      <c r="L21" s="79">
        <v>670.7</v>
      </c>
      <c r="M21" s="71">
        <f t="shared" si="0"/>
        <v>129.29999999999995</v>
      </c>
    </row>
    <row r="22" spans="1:14" s="24" customFormat="1" ht="50.25" customHeight="1" thickTop="1" thickBot="1" x14ac:dyDescent="0.35">
      <c r="A22" s="72">
        <v>13</v>
      </c>
      <c r="B22" s="73" t="s">
        <v>98</v>
      </c>
      <c r="C22" s="74">
        <v>1085</v>
      </c>
      <c r="D22" s="75">
        <v>0</v>
      </c>
      <c r="E22" s="74">
        <v>1085</v>
      </c>
      <c r="F22" s="75">
        <v>0</v>
      </c>
      <c r="G22" s="76" t="s">
        <v>112</v>
      </c>
      <c r="H22" s="77" t="s">
        <v>126</v>
      </c>
      <c r="I22" s="78">
        <v>400</v>
      </c>
      <c r="J22" s="78">
        <v>400</v>
      </c>
      <c r="K22" s="78">
        <v>400</v>
      </c>
      <c r="L22" s="79">
        <v>324.2</v>
      </c>
      <c r="M22" s="71">
        <f t="shared" si="0"/>
        <v>75.800000000000011</v>
      </c>
    </row>
    <row r="23" spans="1:14" s="26" customFormat="1" ht="50.25" customHeight="1" thickTop="1" thickBot="1" x14ac:dyDescent="0.35">
      <c r="A23" s="80">
        <v>14</v>
      </c>
      <c r="B23" s="81" t="s">
        <v>99</v>
      </c>
      <c r="C23" s="82">
        <v>1051</v>
      </c>
      <c r="D23" s="83">
        <v>0</v>
      </c>
      <c r="E23" s="82">
        <v>1051</v>
      </c>
      <c r="F23" s="83">
        <v>0</v>
      </c>
      <c r="G23" s="84" t="s">
        <v>113</v>
      </c>
      <c r="H23" s="85" t="s">
        <v>127</v>
      </c>
      <c r="I23" s="86">
        <v>500</v>
      </c>
      <c r="J23" s="86">
        <v>500</v>
      </c>
      <c r="K23" s="86">
        <v>500</v>
      </c>
      <c r="L23" s="87">
        <v>267.60000000000002</v>
      </c>
      <c r="M23" s="71">
        <f t="shared" si="0"/>
        <v>232.39999999999998</v>
      </c>
      <c r="N23" s="25"/>
    </row>
    <row r="24" spans="1:14" s="12" customFormat="1" ht="37.5" customHeight="1" thickTop="1" thickBot="1" x14ac:dyDescent="0.35">
      <c r="A24" s="123" t="s">
        <v>52</v>
      </c>
      <c r="B24" s="123"/>
      <c r="C24" s="123"/>
      <c r="D24" s="123"/>
      <c r="E24" s="123"/>
      <c r="F24" s="123"/>
      <c r="G24" s="123"/>
      <c r="H24" s="123"/>
      <c r="I24" s="88">
        <f>SUM(I10:I23)</f>
        <v>10300</v>
      </c>
      <c r="J24" s="88">
        <f>SUM(J10:J23)</f>
        <v>10300</v>
      </c>
      <c r="K24" s="88">
        <f>SUM(K10:K23)</f>
        <v>10300</v>
      </c>
      <c r="L24" s="88">
        <f>SUM(L10:L23)</f>
        <v>8930.3000000000011</v>
      </c>
      <c r="M24" s="88">
        <f t="shared" ref="M11:M24" si="1">+J24-L24</f>
        <v>1369.6999999999989</v>
      </c>
    </row>
    <row r="25" spans="1:14" ht="21" thickTop="1" x14ac:dyDescent="0.3"/>
    <row r="26" spans="1:14" x14ac:dyDescent="0.3">
      <c r="L26" s="14"/>
    </row>
  </sheetData>
  <mergeCells count="12">
    <mergeCell ref="H8:M8"/>
    <mergeCell ref="A24:H24"/>
    <mergeCell ref="A4:M4"/>
    <mergeCell ref="A5:M5"/>
    <mergeCell ref="B6:E6"/>
    <mergeCell ref="J6:K6"/>
    <mergeCell ref="L6:M6"/>
    <mergeCell ref="A8:A9"/>
    <mergeCell ref="B8:B9"/>
    <mergeCell ref="C8:C9"/>
    <mergeCell ref="D8:F8"/>
    <mergeCell ref="G8:G9"/>
  </mergeCells>
  <hyperlinks>
    <hyperlink ref="J9" r:id="rId1" display="javascript:scrollText(5828558)"/>
  </hyperlinks>
  <printOptions horizontalCentered="1"/>
  <pageMargins left="0.39370078740157483" right="0" top="0.19685039370078741" bottom="0" header="0" footer="0"/>
  <pageSetup paperSize="9" scale="50" orientation="landscape" horizontalDpi="4294967293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6</vt:i4>
      </vt:variant>
    </vt:vector>
  </HeadingPairs>
  <TitlesOfParts>
    <vt:vector size="10" baseType="lpstr">
      <vt:lpstr>1-жадвал</vt:lpstr>
      <vt:lpstr>2-жадвал</vt:lpstr>
      <vt:lpstr>3-жадвал</vt:lpstr>
      <vt:lpstr>4-жадвал</vt:lpstr>
      <vt:lpstr>'3-жадвал'!OLE_LINK1</vt:lpstr>
      <vt:lpstr>'4-жадвал'!OLE_LINK1</vt:lpstr>
      <vt:lpstr>'1-жадвал'!Область_печати</vt:lpstr>
      <vt:lpstr>'2-жадвал'!Область_печати</vt:lpstr>
      <vt:lpstr>'3-жадвал'!Область_печати</vt:lpstr>
      <vt:lpstr>'4-жадвал'!Область_печати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2023-10-23T12:49:43Z</dcterms:modified>
</cp:coreProperties>
</file>